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ADQUISICIONES\2025\ASEH2025\4 Trim ASEH\50 PAAAS_UTSH_03_2025\PAAAS_UTSH_03_2025\"/>
    </mc:Choice>
  </mc:AlternateContent>
  <xr:revisionPtr revIDLastSave="0" documentId="13_ncr:1_{523FF023-75CF-4FD7-8FDC-59BE9AA0AFEE}" xr6:coauthVersionLast="36" xr6:coauthVersionMax="36" xr10:uidLastSave="{00000000-0000-0000-0000-000000000000}"/>
  <bookViews>
    <workbookView xWindow="0" yWindow="0" windowWidth="20490" windowHeight="6825" activeTab="3" xr2:uid="{00000000-000D-0000-FFFF-FFFF00000000}"/>
  </bookViews>
  <sheets>
    <sheet name="Procedimiento de Contratación" sheetId="2" r:id="rId1"/>
    <sheet name="Capitulo-Partida" sheetId="4" r:id="rId2"/>
    <sheet name="Calendarizado Capítulo" sheetId="3" r:id="rId3"/>
    <sheet name="Fuera del PAAAS" sheetId="5" r:id="rId4"/>
  </sheets>
  <definedNames>
    <definedName name="_xlnm._FilterDatabase" localSheetId="1" hidden="1">'Capitulo-Partida'!$A$10:$AH$219</definedName>
    <definedName name="_xlnm.Print_Area" localSheetId="2">'Calendarizado Capítulo'!$A$1:$BP$33</definedName>
    <definedName name="_xlnm.Print_Area" localSheetId="1">'Capitulo-Partida'!$A$1:$AP$230</definedName>
    <definedName name="_xlnm.Print_Area" localSheetId="3">'Fuera del PAAAS'!$A$1:$K$56</definedName>
    <definedName name="_xlnm.Print_Area" localSheetId="0">'Procedimiento de Contratación'!$A$1:$AQ$28</definedName>
    <definedName name="_xlnm.Print_Titles" localSheetId="1">'Capitulo-Partida'!$1:$10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3" i="2" l="1"/>
  <c r="AN13" i="2"/>
  <c r="AM13" i="2"/>
  <c r="AL13" i="2"/>
  <c r="AK13" i="2"/>
  <c r="AJ13" i="2"/>
  <c r="BP18" i="3"/>
  <c r="BP12" i="3"/>
  <c r="BP16" i="3" l="1"/>
  <c r="BP14" i="3"/>
  <c r="BP11" i="3"/>
  <c r="H22" i="3"/>
  <c r="H21" i="3"/>
  <c r="H20" i="3"/>
  <c r="H18" i="3"/>
  <c r="H17" i="3"/>
  <c r="H16" i="3"/>
  <c r="H14" i="3"/>
  <c r="H13" i="3"/>
  <c r="H12" i="3"/>
  <c r="BN24" i="3"/>
  <c r="BF24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M16" i="3"/>
  <c r="BM15" i="3" s="1"/>
  <c r="BP15" i="3"/>
  <c r="BO15" i="3"/>
  <c r="BO24" i="3" s="1"/>
  <c r="BN15" i="3"/>
  <c r="BL15" i="3"/>
  <c r="BK15" i="3"/>
  <c r="BJ15" i="3"/>
  <c r="BI15" i="3"/>
  <c r="BH15" i="3"/>
  <c r="BH24" i="3" s="1"/>
  <c r="BG15" i="3"/>
  <c r="BG24" i="3" s="1"/>
  <c r="BF15" i="3"/>
  <c r="BE15" i="3"/>
  <c r="BO11" i="3"/>
  <c r="BN11" i="3"/>
  <c r="BM11" i="3"/>
  <c r="BL11" i="3"/>
  <c r="BL24" i="3" s="1"/>
  <c r="BK11" i="3"/>
  <c r="BK24" i="3" s="1"/>
  <c r="BJ11" i="3"/>
  <c r="BJ24" i="3" s="1"/>
  <c r="BI11" i="3"/>
  <c r="BI24" i="3" s="1"/>
  <c r="BH11" i="3"/>
  <c r="BG11" i="3"/>
  <c r="BF11" i="3"/>
  <c r="BE11" i="3"/>
  <c r="BE24" i="3" s="1"/>
  <c r="I11" i="3"/>
  <c r="I15" i="3"/>
  <c r="I22" i="3"/>
  <c r="I21" i="3" s="1"/>
  <c r="I20" i="3" s="1"/>
  <c r="I19" i="3" s="1"/>
  <c r="K22" i="5"/>
  <c r="K14" i="5"/>
  <c r="K11" i="5"/>
  <c r="K27" i="5" s="1"/>
  <c r="AO84" i="4"/>
  <c r="AO79" i="4"/>
  <c r="AO78" i="4"/>
  <c r="AO77" i="4"/>
  <c r="AO76" i="4"/>
  <c r="AO72" i="4"/>
  <c r="AO71" i="4"/>
  <c r="AO70" i="4"/>
  <c r="AO69" i="4"/>
  <c r="AO68" i="4"/>
  <c r="AO67" i="4"/>
  <c r="AO63" i="4"/>
  <c r="AO61" i="4"/>
  <c r="AO60" i="4"/>
  <c r="AO59" i="4"/>
  <c r="AO58" i="4"/>
  <c r="AO55" i="4"/>
  <c r="AO54" i="4"/>
  <c r="AO53" i="4"/>
  <c r="AO52" i="4"/>
  <c r="AO51" i="4"/>
  <c r="AO48" i="4"/>
  <c r="AO25" i="4"/>
  <c r="AO23" i="4"/>
  <c r="AO20" i="4"/>
  <c r="AO19" i="4"/>
  <c r="AO15" i="4"/>
  <c r="AO14" i="4"/>
  <c r="AO13" i="4"/>
  <c r="AO218" i="4"/>
  <c r="AO217" i="4"/>
  <c r="AO216" i="4"/>
  <c r="AO215" i="4"/>
  <c r="AO214" i="4"/>
  <c r="AO213" i="4"/>
  <c r="AO212" i="4"/>
  <c r="AO211" i="4"/>
  <c r="AO210" i="4"/>
  <c r="AO208" i="4"/>
  <c r="AO207" i="4"/>
  <c r="AN206" i="4"/>
  <c r="AM206" i="4"/>
  <c r="AL206" i="4"/>
  <c r="AK206" i="4"/>
  <c r="AJ206" i="4"/>
  <c r="AI206" i="4"/>
  <c r="AO118" i="4"/>
  <c r="AO108" i="4"/>
  <c r="H19" i="3" l="1"/>
  <c r="BP24" i="3"/>
  <c r="H15" i="3"/>
  <c r="H11" i="3"/>
  <c r="BM24" i="3"/>
  <c r="I24" i="3"/>
  <c r="H24" i="3" l="1"/>
  <c r="AN86" i="4" l="1"/>
  <c r="AM86" i="4"/>
  <c r="AL86" i="4"/>
  <c r="AK86" i="4"/>
  <c r="AJ86" i="4"/>
  <c r="AI86" i="4"/>
  <c r="AN11" i="4"/>
  <c r="AM11" i="4"/>
  <c r="AL11" i="4"/>
  <c r="AK11" i="4"/>
  <c r="AJ11" i="4"/>
  <c r="AI11" i="4"/>
  <c r="AJ219" i="4" l="1"/>
  <c r="AL219" i="4"/>
  <c r="AN219" i="4"/>
  <c r="AK219" i="4"/>
  <c r="AM219" i="4"/>
  <c r="BA16" i="3"/>
  <c r="G16" i="3" s="1"/>
  <c r="G22" i="3"/>
  <c r="G21" i="3"/>
  <c r="G20" i="3"/>
  <c r="G18" i="3"/>
  <c r="G17" i="3"/>
  <c r="G14" i="3"/>
  <c r="G13" i="3"/>
  <c r="G12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BD15" i="3"/>
  <c r="BC15" i="3"/>
  <c r="BB15" i="3"/>
  <c r="AZ15" i="3"/>
  <c r="AY15" i="3"/>
  <c r="AX15" i="3"/>
  <c r="AW15" i="3"/>
  <c r="AV15" i="3"/>
  <c r="AU15" i="3"/>
  <c r="AT15" i="3"/>
  <c r="AS15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J22" i="5"/>
  <c r="J11" i="5"/>
  <c r="J14" i="5"/>
  <c r="BA15" i="3" l="1"/>
  <c r="AZ24" i="3"/>
  <c r="AX24" i="3"/>
  <c r="AY24" i="3"/>
  <c r="BB24" i="3"/>
  <c r="AT24" i="3"/>
  <c r="AW24" i="3"/>
  <c r="AU24" i="3"/>
  <c r="BC24" i="3"/>
  <c r="AV24" i="3"/>
  <c r="BD24" i="3"/>
  <c r="AS24" i="3"/>
  <c r="BA24" i="3"/>
  <c r="AQ15" i="3" l="1"/>
  <c r="F22" i="3"/>
  <c r="F21" i="3"/>
  <c r="F20" i="3"/>
  <c r="F18" i="3"/>
  <c r="F17" i="3"/>
  <c r="F16" i="3"/>
  <c r="F14" i="3"/>
  <c r="F13" i="3"/>
  <c r="F12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R15" i="3"/>
  <c r="AP15" i="3"/>
  <c r="AO15" i="3"/>
  <c r="AN15" i="3"/>
  <c r="AM15" i="3"/>
  <c r="AL15" i="3"/>
  <c r="AK15" i="3"/>
  <c r="AJ15" i="3"/>
  <c r="AI15" i="3"/>
  <c r="AH15" i="3"/>
  <c r="AG15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R24" i="3" l="1"/>
  <c r="AL24" i="3"/>
  <c r="AK24" i="3"/>
  <c r="AQ24" i="3"/>
  <c r="AP24" i="3"/>
  <c r="AO24" i="3"/>
  <c r="AN24" i="3"/>
  <c r="AM24" i="3"/>
  <c r="AJ24" i="3"/>
  <c r="AI24" i="3"/>
  <c r="AH24" i="3"/>
  <c r="AG24" i="3"/>
  <c r="I22" i="5" l="1"/>
  <c r="I11" i="5"/>
  <c r="I14" i="5"/>
  <c r="I27" i="5" l="1"/>
  <c r="E22" i="3" l="1"/>
  <c r="E21" i="3"/>
  <c r="E20" i="3"/>
  <c r="E18" i="3"/>
  <c r="E17" i="3"/>
  <c r="E16" i="3"/>
  <c r="E14" i="3"/>
  <c r="E13" i="3"/>
  <c r="E12" i="3"/>
  <c r="U19" i="3"/>
  <c r="AF19" i="3"/>
  <c r="AE19" i="3"/>
  <c r="AD19" i="3"/>
  <c r="AC19" i="3"/>
  <c r="AB19" i="3"/>
  <c r="AA19" i="3"/>
  <c r="Z19" i="3"/>
  <c r="Y19" i="3"/>
  <c r="X19" i="3"/>
  <c r="W19" i="3"/>
  <c r="V19" i="3"/>
  <c r="AF15" i="3"/>
  <c r="AE15" i="3"/>
  <c r="AD15" i="3"/>
  <c r="AC15" i="3"/>
  <c r="AB15" i="3"/>
  <c r="AA15" i="3"/>
  <c r="Z15" i="3"/>
  <c r="Y15" i="3"/>
  <c r="X15" i="3"/>
  <c r="W15" i="3"/>
  <c r="V15" i="3"/>
  <c r="U15" i="3"/>
  <c r="AF11" i="3"/>
  <c r="AE11" i="3"/>
  <c r="AD11" i="3"/>
  <c r="AC11" i="3"/>
  <c r="AB11" i="3"/>
  <c r="AA11" i="3"/>
  <c r="Z11" i="3"/>
  <c r="Z24" i="3" s="1"/>
  <c r="Y11" i="3"/>
  <c r="X11" i="3"/>
  <c r="W11" i="3"/>
  <c r="V11" i="3"/>
  <c r="U11" i="3"/>
  <c r="AC24" i="3" l="1"/>
  <c r="AD24" i="3"/>
  <c r="AB24" i="3"/>
  <c r="AA24" i="3"/>
  <c r="W24" i="3"/>
  <c r="AE24" i="3"/>
  <c r="V24" i="3"/>
  <c r="X24" i="3"/>
  <c r="AF24" i="3"/>
  <c r="Y24" i="3"/>
  <c r="U24" i="3"/>
  <c r="H22" i="5" l="1"/>
  <c r="H14" i="5"/>
  <c r="H11" i="5"/>
  <c r="H27" i="5" l="1"/>
  <c r="Q115" i="4"/>
  <c r="Y115" i="4" s="1"/>
  <c r="AG115" i="4" s="1"/>
  <c r="AO115" i="4" s="1"/>
  <c r="G12" i="2" l="1"/>
  <c r="G10" i="2"/>
  <c r="C16" i="3" l="1"/>
  <c r="C15" i="3" s="1"/>
  <c r="D18" i="3"/>
  <c r="D17" i="3"/>
  <c r="D14" i="3"/>
  <c r="D13" i="3"/>
  <c r="D12" i="3"/>
  <c r="O16" i="3"/>
  <c r="D16" i="3" s="1"/>
  <c r="F19" i="3"/>
  <c r="E19" i="3"/>
  <c r="C19" i="3"/>
  <c r="T19" i="3"/>
  <c r="S19" i="3"/>
  <c r="R19" i="3"/>
  <c r="Q19" i="3"/>
  <c r="P19" i="3"/>
  <c r="O19" i="3"/>
  <c r="N19" i="3"/>
  <c r="M19" i="3"/>
  <c r="L19" i="3"/>
  <c r="K19" i="3"/>
  <c r="J19" i="3"/>
  <c r="F15" i="3"/>
  <c r="E15" i="3"/>
  <c r="F11" i="3"/>
  <c r="E11" i="3"/>
  <c r="C11" i="3"/>
  <c r="T15" i="3"/>
  <c r="S15" i="3"/>
  <c r="R15" i="3"/>
  <c r="Q15" i="3"/>
  <c r="P15" i="3"/>
  <c r="O15" i="3"/>
  <c r="O24" i="3" s="1"/>
  <c r="N15" i="3"/>
  <c r="M15" i="3"/>
  <c r="L15" i="3"/>
  <c r="K15" i="3"/>
  <c r="J15" i="3"/>
  <c r="T11" i="3"/>
  <c r="S11" i="3"/>
  <c r="R11" i="3"/>
  <c r="Q11" i="3"/>
  <c r="P11" i="3"/>
  <c r="O11" i="3"/>
  <c r="N11" i="3"/>
  <c r="M11" i="3"/>
  <c r="L11" i="3"/>
  <c r="K11" i="3"/>
  <c r="K24" i="3" s="1"/>
  <c r="J11" i="3"/>
  <c r="J24" i="3" s="1"/>
  <c r="Q24" i="3" l="1"/>
  <c r="F24" i="3"/>
  <c r="E24" i="3"/>
  <c r="N24" i="3"/>
  <c r="M24" i="3"/>
  <c r="L24" i="3"/>
  <c r="C24" i="3"/>
  <c r="T24" i="3"/>
  <c r="R24" i="3"/>
  <c r="P24" i="3"/>
  <c r="D15" i="3"/>
  <c r="D11" i="3"/>
  <c r="S24" i="3"/>
  <c r="B14" i="2" l="1"/>
  <c r="B12" i="2"/>
  <c r="B10" i="2"/>
  <c r="J10" i="2" s="1"/>
  <c r="G22" i="5"/>
  <c r="G11" i="5"/>
  <c r="G14" i="5"/>
  <c r="AF206" i="4" l="1"/>
  <c r="AE206" i="4"/>
  <c r="AD206" i="4"/>
  <c r="AC206" i="4"/>
  <c r="AB206" i="4"/>
  <c r="AA206" i="4"/>
  <c r="X206" i="4"/>
  <c r="W206" i="4"/>
  <c r="V206" i="4"/>
  <c r="U206" i="4"/>
  <c r="T206" i="4"/>
  <c r="S206" i="4"/>
  <c r="P206" i="4"/>
  <c r="O206" i="4"/>
  <c r="N206" i="4"/>
  <c r="M206" i="4"/>
  <c r="L206" i="4"/>
  <c r="K206" i="4"/>
  <c r="H206" i="4"/>
  <c r="G206" i="4"/>
  <c r="F206" i="4"/>
  <c r="E206" i="4"/>
  <c r="D206" i="4"/>
  <c r="C206" i="4"/>
  <c r="B206" i="4"/>
  <c r="I209" i="4"/>
  <c r="Q209" i="4" s="1"/>
  <c r="Y209" i="4" s="1"/>
  <c r="AG209" i="4" s="1"/>
  <c r="AG206" i="4" l="1"/>
  <c r="AO209" i="4"/>
  <c r="AO206" i="4" s="1"/>
  <c r="Y206" i="4"/>
  <c r="Q206" i="4"/>
  <c r="I206" i="4"/>
  <c r="I78" i="4"/>
  <c r="Q78" i="4" s="1"/>
  <c r="Y78" i="4" s="1"/>
  <c r="I77" i="4"/>
  <c r="Q77" i="4" s="1"/>
  <c r="Y77" i="4" s="1"/>
  <c r="AG77" i="4" s="1"/>
  <c r="I76" i="4"/>
  <c r="Q76" i="4" s="1"/>
  <c r="Y76" i="4" s="1"/>
  <c r="AG76" i="4" s="1"/>
  <c r="I75" i="4"/>
  <c r="Q75" i="4" s="1"/>
  <c r="Y75" i="4" s="1"/>
  <c r="AG75" i="4" s="1"/>
  <c r="AO75" i="4" s="1"/>
  <c r="I74" i="4"/>
  <c r="Q74" i="4" s="1"/>
  <c r="Y74" i="4" s="1"/>
  <c r="AG74" i="4" s="1"/>
  <c r="AO74" i="4" s="1"/>
  <c r="I73" i="4"/>
  <c r="Q73" i="4" s="1"/>
  <c r="Y73" i="4" s="1"/>
  <c r="AG73" i="4" s="1"/>
  <c r="AO73" i="4" s="1"/>
  <c r="I72" i="4"/>
  <c r="Q72" i="4" s="1"/>
  <c r="Y72" i="4" s="1"/>
  <c r="AG72" i="4" s="1"/>
  <c r="I71" i="4"/>
  <c r="Q71" i="4" s="1"/>
  <c r="Y71" i="4" s="1"/>
  <c r="AG71" i="4" s="1"/>
  <c r="I70" i="4"/>
  <c r="Q70" i="4" s="1"/>
  <c r="Y70" i="4" s="1"/>
  <c r="AG70" i="4" s="1"/>
  <c r="I69" i="4"/>
  <c r="Q69" i="4" s="1"/>
  <c r="Y69" i="4" s="1"/>
  <c r="AG69" i="4" s="1"/>
  <c r="I68" i="4"/>
  <c r="Q68" i="4" s="1"/>
  <c r="Y68" i="4" s="1"/>
  <c r="AG68" i="4" s="1"/>
  <c r="I66" i="4"/>
  <c r="Q66" i="4" s="1"/>
  <c r="Y66" i="4" s="1"/>
  <c r="AG66" i="4" s="1"/>
  <c r="AO66" i="4" s="1"/>
  <c r="I65" i="4"/>
  <c r="Q65" i="4" s="1"/>
  <c r="Y65" i="4" s="1"/>
  <c r="AG65" i="4" s="1"/>
  <c r="AO65" i="4" s="1"/>
  <c r="I64" i="4"/>
  <c r="Q64" i="4" s="1"/>
  <c r="Y64" i="4" s="1"/>
  <c r="AG64" i="4" s="1"/>
  <c r="AO64" i="4" s="1"/>
  <c r="I63" i="4"/>
  <c r="Q63" i="4" s="1"/>
  <c r="Y63" i="4" s="1"/>
  <c r="AG63" i="4" s="1"/>
  <c r="I62" i="4"/>
  <c r="Q62" i="4" s="1"/>
  <c r="Y62" i="4" s="1"/>
  <c r="AG62" i="4" s="1"/>
  <c r="AO62" i="4" s="1"/>
  <c r="I61" i="4"/>
  <c r="Q61" i="4" s="1"/>
  <c r="Y61" i="4" s="1"/>
  <c r="AG61" i="4" s="1"/>
  <c r="I60" i="4"/>
  <c r="Q60" i="4" s="1"/>
  <c r="Y60" i="4" s="1"/>
  <c r="AG60" i="4" s="1"/>
  <c r="I59" i="4"/>
  <c r="Q59" i="4" s="1"/>
  <c r="Y59" i="4" s="1"/>
  <c r="AG59" i="4" s="1"/>
  <c r="I58" i="4"/>
  <c r="Q58" i="4" s="1"/>
  <c r="Y58" i="4" s="1"/>
  <c r="AG58" i="4" s="1"/>
  <c r="I57" i="4"/>
  <c r="Q57" i="4" s="1"/>
  <c r="Y57" i="4" s="1"/>
  <c r="AG57" i="4" s="1"/>
  <c r="AO57" i="4" s="1"/>
  <c r="I56" i="4"/>
  <c r="Q56" i="4" s="1"/>
  <c r="Y56" i="4" s="1"/>
  <c r="AG56" i="4" s="1"/>
  <c r="AO56" i="4" s="1"/>
  <c r="I55" i="4"/>
  <c r="Q55" i="4" s="1"/>
  <c r="Y55" i="4" s="1"/>
  <c r="AG55" i="4" s="1"/>
  <c r="I54" i="4"/>
  <c r="Q54" i="4" s="1"/>
  <c r="Y54" i="4" s="1"/>
  <c r="AG54" i="4" s="1"/>
  <c r="I53" i="4"/>
  <c r="Q53" i="4" s="1"/>
  <c r="Y53" i="4" s="1"/>
  <c r="AG53" i="4" s="1"/>
  <c r="I52" i="4"/>
  <c r="Q52" i="4" s="1"/>
  <c r="Y52" i="4" s="1"/>
  <c r="AG52" i="4" s="1"/>
  <c r="I51" i="4"/>
  <c r="Q51" i="4" s="1"/>
  <c r="Y51" i="4" s="1"/>
  <c r="AG51" i="4" s="1"/>
  <c r="I50" i="4"/>
  <c r="Q50" i="4" s="1"/>
  <c r="Y50" i="4" s="1"/>
  <c r="AG50" i="4" s="1"/>
  <c r="AO50" i="4" s="1"/>
  <c r="I49" i="4"/>
  <c r="Q49" i="4" s="1"/>
  <c r="Y49" i="4" s="1"/>
  <c r="AG49" i="4" s="1"/>
  <c r="AO49" i="4" s="1"/>
  <c r="I48" i="4"/>
  <c r="Q48" i="4" s="1"/>
  <c r="Y48" i="4" s="1"/>
  <c r="AG48" i="4" s="1"/>
  <c r="I47" i="4"/>
  <c r="Q47" i="4" s="1"/>
  <c r="Y47" i="4" s="1"/>
  <c r="AG47" i="4" s="1"/>
  <c r="AO47" i="4" s="1"/>
  <c r="I46" i="4"/>
  <c r="Q46" i="4" s="1"/>
  <c r="Y46" i="4" s="1"/>
  <c r="AG46" i="4" s="1"/>
  <c r="AO46" i="4" s="1"/>
  <c r="I45" i="4"/>
  <c r="Q45" i="4" s="1"/>
  <c r="Y45" i="4" s="1"/>
  <c r="AG45" i="4" s="1"/>
  <c r="AO45" i="4" s="1"/>
  <c r="I44" i="4"/>
  <c r="Q44" i="4" s="1"/>
  <c r="Y44" i="4" s="1"/>
  <c r="AG44" i="4" s="1"/>
  <c r="AO44" i="4" s="1"/>
  <c r="I43" i="4"/>
  <c r="Q43" i="4" s="1"/>
  <c r="Y43" i="4" s="1"/>
  <c r="AG43" i="4" s="1"/>
  <c r="AO43" i="4" s="1"/>
  <c r="I42" i="4"/>
  <c r="Q42" i="4" s="1"/>
  <c r="Y42" i="4" s="1"/>
  <c r="AG42" i="4" s="1"/>
  <c r="AO42" i="4" s="1"/>
  <c r="I41" i="4"/>
  <c r="Q41" i="4" s="1"/>
  <c r="Y41" i="4" s="1"/>
  <c r="AG41" i="4" s="1"/>
  <c r="AO41" i="4" s="1"/>
  <c r="I40" i="4"/>
  <c r="Q40" i="4" s="1"/>
  <c r="Y40" i="4" s="1"/>
  <c r="AG40" i="4" s="1"/>
  <c r="AO40" i="4" s="1"/>
  <c r="I39" i="4"/>
  <c r="Q39" i="4" s="1"/>
  <c r="Y39" i="4" s="1"/>
  <c r="AG39" i="4" s="1"/>
  <c r="AO39" i="4" s="1"/>
  <c r="I38" i="4"/>
  <c r="Q38" i="4" s="1"/>
  <c r="Y38" i="4" s="1"/>
  <c r="AG38" i="4" s="1"/>
  <c r="AO38" i="4" s="1"/>
  <c r="I37" i="4"/>
  <c r="Q37" i="4" s="1"/>
  <c r="Y37" i="4" s="1"/>
  <c r="AG37" i="4" s="1"/>
  <c r="AO37" i="4" s="1"/>
  <c r="I36" i="4"/>
  <c r="Q36" i="4" s="1"/>
  <c r="Y36" i="4" s="1"/>
  <c r="AG36" i="4" s="1"/>
  <c r="AO36" i="4" s="1"/>
  <c r="I35" i="4"/>
  <c r="Q35" i="4" s="1"/>
  <c r="Y35" i="4" s="1"/>
  <c r="AG35" i="4" s="1"/>
  <c r="AO35" i="4" s="1"/>
  <c r="I34" i="4"/>
  <c r="Q34" i="4" s="1"/>
  <c r="Y34" i="4" s="1"/>
  <c r="AG34" i="4" s="1"/>
  <c r="AO34" i="4" s="1"/>
  <c r="I33" i="4"/>
  <c r="Q33" i="4" s="1"/>
  <c r="Y33" i="4" s="1"/>
  <c r="AG33" i="4" s="1"/>
  <c r="AO33" i="4" s="1"/>
  <c r="I32" i="4"/>
  <c r="Q32" i="4" s="1"/>
  <c r="Y32" i="4" s="1"/>
  <c r="AG32" i="4" s="1"/>
  <c r="AO32" i="4" s="1"/>
  <c r="I31" i="4"/>
  <c r="Q31" i="4" s="1"/>
  <c r="Y31" i="4" s="1"/>
  <c r="AG31" i="4" s="1"/>
  <c r="AO31" i="4" s="1"/>
  <c r="I30" i="4"/>
  <c r="Q30" i="4" s="1"/>
  <c r="Y30" i="4" s="1"/>
  <c r="AG30" i="4" s="1"/>
  <c r="AO30" i="4" s="1"/>
  <c r="I29" i="4"/>
  <c r="Q29" i="4" s="1"/>
  <c r="Y29" i="4" s="1"/>
  <c r="AG29" i="4" s="1"/>
  <c r="AO29" i="4" s="1"/>
  <c r="I28" i="4"/>
  <c r="Q28" i="4" s="1"/>
  <c r="Y28" i="4" s="1"/>
  <c r="AG28" i="4" s="1"/>
  <c r="AO28" i="4" s="1"/>
  <c r="I27" i="4"/>
  <c r="Q27" i="4" s="1"/>
  <c r="Y27" i="4" s="1"/>
  <c r="AG27" i="4" s="1"/>
  <c r="AO27" i="4" s="1"/>
  <c r="I26" i="4"/>
  <c r="Q26" i="4" s="1"/>
  <c r="Y26" i="4" s="1"/>
  <c r="AG26" i="4" s="1"/>
  <c r="AO26" i="4" s="1"/>
  <c r="I25" i="4"/>
  <c r="Q25" i="4" s="1"/>
  <c r="Y25" i="4" s="1"/>
  <c r="AG25" i="4" s="1"/>
  <c r="I24" i="4"/>
  <c r="Q24" i="4" s="1"/>
  <c r="Y24" i="4" s="1"/>
  <c r="AG24" i="4" s="1"/>
  <c r="AO24" i="4" s="1"/>
  <c r="I23" i="4"/>
  <c r="Q23" i="4" s="1"/>
  <c r="Y23" i="4" s="1"/>
  <c r="AG23" i="4" s="1"/>
  <c r="I22" i="4"/>
  <c r="Q22" i="4" s="1"/>
  <c r="Y22" i="4" s="1"/>
  <c r="AG22" i="4" s="1"/>
  <c r="AO22" i="4" s="1"/>
  <c r="I21" i="4"/>
  <c r="Q21" i="4" s="1"/>
  <c r="Y21" i="4" s="1"/>
  <c r="AG21" i="4" s="1"/>
  <c r="AO21" i="4" s="1"/>
  <c r="I20" i="4"/>
  <c r="Q20" i="4" s="1"/>
  <c r="Y20" i="4" s="1"/>
  <c r="AG20" i="4" s="1"/>
  <c r="I19" i="4"/>
  <c r="Q19" i="4" s="1"/>
  <c r="Y19" i="4" s="1"/>
  <c r="AG19" i="4" s="1"/>
  <c r="I18" i="4"/>
  <c r="Q18" i="4" s="1"/>
  <c r="Y18" i="4" s="1"/>
  <c r="AG18" i="4" s="1"/>
  <c r="AO18" i="4" s="1"/>
  <c r="I17" i="4"/>
  <c r="Q17" i="4" s="1"/>
  <c r="Y17" i="4" s="1"/>
  <c r="AG17" i="4" s="1"/>
  <c r="AO17" i="4" s="1"/>
  <c r="I16" i="4"/>
  <c r="Q16" i="4" s="1"/>
  <c r="Y16" i="4" s="1"/>
  <c r="AG16" i="4" s="1"/>
  <c r="AO16" i="4" s="1"/>
  <c r="I15" i="4"/>
  <c r="Q15" i="4" s="1"/>
  <c r="Y15" i="4" s="1"/>
  <c r="AG15" i="4" s="1"/>
  <c r="I13" i="4"/>
  <c r="Q13" i="4" s="1"/>
  <c r="Y13" i="4" s="1"/>
  <c r="AG13" i="4" s="1"/>
  <c r="I85" i="4"/>
  <c r="Q85" i="4" s="1"/>
  <c r="Y85" i="4" s="1"/>
  <c r="AG85" i="4" s="1"/>
  <c r="AO85" i="4" s="1"/>
  <c r="I84" i="4"/>
  <c r="Q84" i="4" s="1"/>
  <c r="Y84" i="4" s="1"/>
  <c r="AG84" i="4" s="1"/>
  <c r="I83" i="4"/>
  <c r="Q83" i="4" s="1"/>
  <c r="Y83" i="4" s="1"/>
  <c r="AG83" i="4" s="1"/>
  <c r="AO83" i="4" s="1"/>
  <c r="I82" i="4"/>
  <c r="Q82" i="4" s="1"/>
  <c r="Y82" i="4" s="1"/>
  <c r="AG82" i="4" s="1"/>
  <c r="AO82" i="4" s="1"/>
  <c r="I81" i="4"/>
  <c r="Q81" i="4" s="1"/>
  <c r="Y81" i="4" s="1"/>
  <c r="AG81" i="4" s="1"/>
  <c r="AO81" i="4" s="1"/>
  <c r="I80" i="4"/>
  <c r="Q80" i="4" s="1"/>
  <c r="Y80" i="4" s="1"/>
  <c r="AG80" i="4" s="1"/>
  <c r="AO80" i="4" s="1"/>
  <c r="I79" i="4"/>
  <c r="Q79" i="4" s="1"/>
  <c r="Y79" i="4" s="1"/>
  <c r="AG79" i="4" s="1"/>
  <c r="AF86" i="4"/>
  <c r="AE86" i="4"/>
  <c r="AD86" i="4"/>
  <c r="AC86" i="4"/>
  <c r="AB86" i="4"/>
  <c r="AA86" i="4"/>
  <c r="X86" i="4"/>
  <c r="W86" i="4"/>
  <c r="V86" i="4"/>
  <c r="U86" i="4"/>
  <c r="T86" i="4"/>
  <c r="S86" i="4"/>
  <c r="P86" i="4"/>
  <c r="O86" i="4"/>
  <c r="N86" i="4"/>
  <c r="M86" i="4"/>
  <c r="L86" i="4"/>
  <c r="K86" i="4"/>
  <c r="H86" i="4"/>
  <c r="G86" i="4"/>
  <c r="F86" i="4"/>
  <c r="E86" i="4"/>
  <c r="D86" i="4"/>
  <c r="C86" i="4"/>
  <c r="I87" i="4"/>
  <c r="Q87" i="4" s="1"/>
  <c r="Y87" i="4" s="1"/>
  <c r="AG87" i="4" s="1"/>
  <c r="AO87" i="4" s="1"/>
  <c r="AG78" i="4" l="1"/>
  <c r="J27" i="5"/>
  <c r="G27" i="5"/>
  <c r="F22" i="5" l="1"/>
  <c r="F14" i="5"/>
  <c r="F11" i="5"/>
  <c r="F27" i="5" l="1"/>
  <c r="D22" i="3" l="1"/>
  <c r="AF11" i="4"/>
  <c r="AF219" i="4" s="1"/>
  <c r="AE11" i="4"/>
  <c r="AE219" i="4" s="1"/>
  <c r="AD11" i="4"/>
  <c r="AD219" i="4" s="1"/>
  <c r="AC11" i="4"/>
  <c r="AC219" i="4" s="1"/>
  <c r="AB11" i="4"/>
  <c r="AB219" i="4" s="1"/>
  <c r="AA11" i="4"/>
  <c r="AA219" i="4" s="1"/>
  <c r="X11" i="4"/>
  <c r="X219" i="4" s="1"/>
  <c r="W11" i="4"/>
  <c r="W219" i="4" s="1"/>
  <c r="V11" i="4"/>
  <c r="V219" i="4" s="1"/>
  <c r="U11" i="4"/>
  <c r="U219" i="4" s="1"/>
  <c r="T11" i="4"/>
  <c r="T219" i="4" s="1"/>
  <c r="S11" i="4"/>
  <c r="S219" i="4" s="1"/>
  <c r="AG13" i="2"/>
  <c r="AF13" i="2"/>
  <c r="AE13" i="2"/>
  <c r="AD13" i="2"/>
  <c r="AC13" i="2"/>
  <c r="AB13" i="2"/>
  <c r="Y13" i="2"/>
  <c r="X13" i="2"/>
  <c r="W13" i="2"/>
  <c r="V13" i="2"/>
  <c r="U13" i="2"/>
  <c r="T13" i="2"/>
  <c r="D21" i="3" l="1"/>
  <c r="I12" i="4"/>
  <c r="Q12" i="4" s="1"/>
  <c r="Y12" i="4" s="1"/>
  <c r="P11" i="4"/>
  <c r="P219" i="4" s="1"/>
  <c r="O11" i="4"/>
  <c r="O219" i="4" s="1"/>
  <c r="N11" i="4"/>
  <c r="N219" i="4" s="1"/>
  <c r="M11" i="4"/>
  <c r="M219" i="4" s="1"/>
  <c r="L11" i="4"/>
  <c r="L219" i="4" s="1"/>
  <c r="K11" i="4"/>
  <c r="K219" i="4" s="1"/>
  <c r="H11" i="4"/>
  <c r="H219" i="4" s="1"/>
  <c r="G11" i="4"/>
  <c r="G219" i="4" s="1"/>
  <c r="F11" i="4"/>
  <c r="F219" i="4" s="1"/>
  <c r="E11" i="4"/>
  <c r="E219" i="4" s="1"/>
  <c r="D11" i="4"/>
  <c r="D219" i="4" s="1"/>
  <c r="C11" i="4"/>
  <c r="C219" i="4" s="1"/>
  <c r="B11" i="4"/>
  <c r="D20" i="3" l="1"/>
  <c r="D19" i="3" s="1"/>
  <c r="D24" i="3" s="1"/>
  <c r="AG12" i="4"/>
  <c r="AO12" i="4" s="1"/>
  <c r="AO11" i="4" s="1"/>
  <c r="I11" i="4"/>
  <c r="Q11" i="4" l="1"/>
  <c r="J14" i="2"/>
  <c r="R14" i="2" s="1"/>
  <c r="Z14" i="2" s="1"/>
  <c r="AH14" i="2" s="1"/>
  <c r="AP14" i="2" s="1"/>
  <c r="J12" i="2"/>
  <c r="R12" i="2" s="1"/>
  <c r="Z12" i="2" s="1"/>
  <c r="J11" i="2"/>
  <c r="R11" i="2" s="1"/>
  <c r="Z11" i="2" s="1"/>
  <c r="AH11" i="2" s="1"/>
  <c r="AP11" i="2" s="1"/>
  <c r="R10" i="2"/>
  <c r="Z10" i="2" s="1"/>
  <c r="AH10" i="2" l="1"/>
  <c r="AP10" i="2" s="1"/>
  <c r="Z13" i="2"/>
  <c r="AA11" i="2" s="1"/>
  <c r="AH12" i="2"/>
  <c r="AP12" i="2" s="1"/>
  <c r="AG11" i="4"/>
  <c r="Y11" i="4"/>
  <c r="D13" i="2"/>
  <c r="AP13" i="2" l="1"/>
  <c r="AQ10" i="2"/>
  <c r="AA12" i="2"/>
  <c r="AA10" i="2"/>
  <c r="AH13" i="2"/>
  <c r="AI11" i="2" s="1"/>
  <c r="M13" i="2"/>
  <c r="N13" i="2"/>
  <c r="O13" i="2"/>
  <c r="P13" i="2"/>
  <c r="Q13" i="2"/>
  <c r="R13" i="2"/>
  <c r="L13" i="2"/>
  <c r="E13" i="2"/>
  <c r="F13" i="2"/>
  <c r="G13" i="2"/>
  <c r="H13" i="2"/>
  <c r="I13" i="2"/>
  <c r="J13" i="2"/>
  <c r="B13" i="2"/>
  <c r="AQ12" i="2" l="1"/>
  <c r="AQ11" i="2"/>
  <c r="AQ13" i="2" s="1"/>
  <c r="AI10" i="2"/>
  <c r="AA13" i="2"/>
  <c r="AI12" i="2"/>
  <c r="S12" i="2"/>
  <c r="S10" i="2"/>
  <c r="S11" i="2"/>
  <c r="K11" i="2"/>
  <c r="K12" i="2"/>
  <c r="K10" i="2"/>
  <c r="C10" i="2"/>
  <c r="C11" i="2"/>
  <c r="C12" i="2"/>
  <c r="AI13" i="2" l="1"/>
  <c r="S13" i="2"/>
  <c r="K13" i="2"/>
  <c r="C13" i="2"/>
  <c r="B86" i="4" l="1"/>
  <c r="B219" i="4" s="1"/>
  <c r="I176" i="4"/>
  <c r="Q176" i="4" s="1"/>
  <c r="Y176" i="4" s="1"/>
  <c r="AG176" i="4" s="1"/>
  <c r="AO176" i="4" s="1"/>
  <c r="I159" i="4"/>
  <c r="Q159" i="4" s="1"/>
  <c r="Y159" i="4" s="1"/>
  <c r="AG159" i="4" s="1"/>
  <c r="AO159" i="4" s="1"/>
  <c r="I178" i="4"/>
  <c r="Q178" i="4" s="1"/>
  <c r="Y178" i="4" s="1"/>
  <c r="AG178" i="4" s="1"/>
  <c r="AO178" i="4" s="1"/>
  <c r="I152" i="4"/>
  <c r="Q152" i="4" s="1"/>
  <c r="Y152" i="4" s="1"/>
  <c r="AG152" i="4" s="1"/>
  <c r="AO152" i="4" s="1"/>
  <c r="I97" i="4"/>
  <c r="Q97" i="4" s="1"/>
  <c r="Y97" i="4" s="1"/>
  <c r="AG97" i="4" s="1"/>
  <c r="AO97" i="4" s="1"/>
  <c r="I112" i="4"/>
  <c r="Q112" i="4" s="1"/>
  <c r="Y112" i="4" s="1"/>
  <c r="AG112" i="4" s="1"/>
  <c r="AO112" i="4" s="1"/>
  <c r="I198" i="4"/>
  <c r="Q198" i="4" s="1"/>
  <c r="Y198" i="4" s="1"/>
  <c r="AG198" i="4" s="1"/>
  <c r="AO198" i="4" s="1"/>
  <c r="I148" i="4"/>
  <c r="Q148" i="4" s="1"/>
  <c r="Y148" i="4" s="1"/>
  <c r="AG148" i="4" s="1"/>
  <c r="AO148" i="4" s="1"/>
  <c r="I165" i="4"/>
  <c r="Q165" i="4" s="1"/>
  <c r="Y165" i="4" s="1"/>
  <c r="AG165" i="4" s="1"/>
  <c r="AO165" i="4" s="1"/>
  <c r="I93" i="4"/>
  <c r="Q93" i="4" s="1"/>
  <c r="Y93" i="4" s="1"/>
  <c r="AG93" i="4" s="1"/>
  <c r="AO93" i="4" s="1"/>
  <c r="I190" i="4"/>
  <c r="Q190" i="4" s="1"/>
  <c r="Y190" i="4" s="1"/>
  <c r="AG190" i="4" s="1"/>
  <c r="AO190" i="4" s="1"/>
  <c r="I156" i="4"/>
  <c r="Q156" i="4" s="1"/>
  <c r="Y156" i="4" s="1"/>
  <c r="AG156" i="4" s="1"/>
  <c r="AO156" i="4" s="1"/>
  <c r="I184" i="4"/>
  <c r="Q184" i="4" s="1"/>
  <c r="Y184" i="4" s="1"/>
  <c r="AG184" i="4" s="1"/>
  <c r="AO184" i="4" s="1"/>
  <c r="I196" i="4"/>
  <c r="Q196" i="4" s="1"/>
  <c r="Y196" i="4" s="1"/>
  <c r="AG196" i="4" s="1"/>
  <c r="AO196" i="4" s="1"/>
  <c r="I172" i="4"/>
  <c r="Q172" i="4" s="1"/>
  <c r="Y172" i="4" s="1"/>
  <c r="AG172" i="4" s="1"/>
  <c r="AO172" i="4" s="1"/>
  <c r="I195" i="4"/>
  <c r="Q195" i="4" s="1"/>
  <c r="Y195" i="4" s="1"/>
  <c r="AG195" i="4" s="1"/>
  <c r="AO195" i="4" s="1"/>
  <c r="I201" i="4"/>
  <c r="Q201" i="4" s="1"/>
  <c r="Y201" i="4" s="1"/>
  <c r="AG201" i="4" s="1"/>
  <c r="AO201" i="4" s="1"/>
  <c r="I88" i="4"/>
  <c r="Q88" i="4" s="1"/>
  <c r="I162" i="4"/>
  <c r="Q162" i="4" s="1"/>
  <c r="Y162" i="4" s="1"/>
  <c r="AG162" i="4" s="1"/>
  <c r="AO162" i="4" s="1"/>
  <c r="I177" i="4"/>
  <c r="Q177" i="4" s="1"/>
  <c r="Y177" i="4" s="1"/>
  <c r="AG177" i="4" s="1"/>
  <c r="AO177" i="4" s="1"/>
  <c r="I202" i="4"/>
  <c r="Q202" i="4" s="1"/>
  <c r="Y202" i="4" s="1"/>
  <c r="AG202" i="4" s="1"/>
  <c r="AO202" i="4" s="1"/>
  <c r="I128" i="4"/>
  <c r="Q128" i="4" s="1"/>
  <c r="Y128" i="4" s="1"/>
  <c r="AG128" i="4" s="1"/>
  <c r="AO128" i="4" s="1"/>
  <c r="I107" i="4"/>
  <c r="Q107" i="4" s="1"/>
  <c r="Y107" i="4" s="1"/>
  <c r="AG107" i="4" s="1"/>
  <c r="AO107" i="4" s="1"/>
  <c r="I203" i="4"/>
  <c r="Q203" i="4" s="1"/>
  <c r="Y203" i="4" s="1"/>
  <c r="AG203" i="4" s="1"/>
  <c r="AO203" i="4" s="1"/>
  <c r="I134" i="4"/>
  <c r="Q134" i="4" s="1"/>
  <c r="Y134" i="4" s="1"/>
  <c r="AG134" i="4" s="1"/>
  <c r="AO134" i="4" s="1"/>
  <c r="I138" i="4"/>
  <c r="Q138" i="4" s="1"/>
  <c r="Y138" i="4" s="1"/>
  <c r="AG138" i="4" s="1"/>
  <c r="AO138" i="4" s="1"/>
  <c r="I189" i="4"/>
  <c r="Q189" i="4" s="1"/>
  <c r="Y189" i="4" s="1"/>
  <c r="AG189" i="4" s="1"/>
  <c r="AO189" i="4" s="1"/>
  <c r="I147" i="4"/>
  <c r="Q147" i="4" s="1"/>
  <c r="Y147" i="4" s="1"/>
  <c r="AG147" i="4" s="1"/>
  <c r="AO147" i="4" s="1"/>
  <c r="I113" i="4"/>
  <c r="Q113" i="4" s="1"/>
  <c r="Y113" i="4" s="1"/>
  <c r="AG113" i="4" s="1"/>
  <c r="AO113" i="4" s="1"/>
  <c r="I130" i="4"/>
  <c r="Q130" i="4" s="1"/>
  <c r="Y130" i="4" s="1"/>
  <c r="AG130" i="4" s="1"/>
  <c r="AO130" i="4" s="1"/>
  <c r="I109" i="4"/>
  <c r="Q109" i="4" s="1"/>
  <c r="Y109" i="4" s="1"/>
  <c r="AG109" i="4" s="1"/>
  <c r="AO109" i="4" s="1"/>
  <c r="I125" i="4"/>
  <c r="Q125" i="4" s="1"/>
  <c r="Y125" i="4" s="1"/>
  <c r="AG125" i="4" s="1"/>
  <c r="AO125" i="4" s="1"/>
  <c r="I92" i="4"/>
  <c r="Q92" i="4" s="1"/>
  <c r="Y92" i="4" s="1"/>
  <c r="AG92" i="4" s="1"/>
  <c r="AO92" i="4" s="1"/>
  <c r="I132" i="4"/>
  <c r="Q132" i="4" s="1"/>
  <c r="Y132" i="4" s="1"/>
  <c r="AG132" i="4" s="1"/>
  <c r="AO132" i="4" s="1"/>
  <c r="I143" i="4"/>
  <c r="Q143" i="4" s="1"/>
  <c r="Y143" i="4" s="1"/>
  <c r="AG143" i="4" s="1"/>
  <c r="AO143" i="4" s="1"/>
  <c r="I180" i="4"/>
  <c r="Q180" i="4" s="1"/>
  <c r="Y180" i="4" s="1"/>
  <c r="AG180" i="4" s="1"/>
  <c r="AO180" i="4" s="1"/>
  <c r="I123" i="4"/>
  <c r="Q123" i="4" s="1"/>
  <c r="Y123" i="4" s="1"/>
  <c r="AG123" i="4" s="1"/>
  <c r="AO123" i="4" s="1"/>
  <c r="I136" i="4"/>
  <c r="Q136" i="4" s="1"/>
  <c r="Y136" i="4" s="1"/>
  <c r="AG136" i="4" s="1"/>
  <c r="AO136" i="4" s="1"/>
  <c r="I117" i="4"/>
  <c r="Q117" i="4" s="1"/>
  <c r="Y117" i="4" s="1"/>
  <c r="AG117" i="4" s="1"/>
  <c r="AO117" i="4" s="1"/>
  <c r="I106" i="4"/>
  <c r="Q106" i="4" s="1"/>
  <c r="Y106" i="4" s="1"/>
  <c r="AG106" i="4" s="1"/>
  <c r="AO106" i="4" s="1"/>
  <c r="I205" i="4"/>
  <c r="Q205" i="4" s="1"/>
  <c r="Y205" i="4" s="1"/>
  <c r="AG205" i="4" s="1"/>
  <c r="AO205" i="4" s="1"/>
  <c r="I131" i="4"/>
  <c r="Q131" i="4" s="1"/>
  <c r="Y131" i="4" s="1"/>
  <c r="AG131" i="4" s="1"/>
  <c r="AO131" i="4" s="1"/>
  <c r="I191" i="4"/>
  <c r="Q191" i="4" s="1"/>
  <c r="Y191" i="4" s="1"/>
  <c r="AG191" i="4" s="1"/>
  <c r="AO191" i="4" s="1"/>
  <c r="I102" i="4"/>
  <c r="Q102" i="4" s="1"/>
  <c r="Y102" i="4" s="1"/>
  <c r="AG102" i="4" s="1"/>
  <c r="AO102" i="4" s="1"/>
  <c r="I140" i="4"/>
  <c r="Q140" i="4" s="1"/>
  <c r="Y140" i="4" s="1"/>
  <c r="AG140" i="4" s="1"/>
  <c r="AO140" i="4" s="1"/>
  <c r="I135" i="4"/>
  <c r="Q135" i="4" s="1"/>
  <c r="Y135" i="4" s="1"/>
  <c r="AG135" i="4" s="1"/>
  <c r="AO135" i="4" s="1"/>
  <c r="I173" i="4"/>
  <c r="Q173" i="4" s="1"/>
  <c r="Y173" i="4" s="1"/>
  <c r="AG173" i="4" s="1"/>
  <c r="AO173" i="4" s="1"/>
  <c r="I141" i="4"/>
  <c r="Q141" i="4" s="1"/>
  <c r="Y141" i="4" s="1"/>
  <c r="AG141" i="4" s="1"/>
  <c r="AO141" i="4" s="1"/>
  <c r="I200" i="4"/>
  <c r="Q200" i="4" s="1"/>
  <c r="Y200" i="4" s="1"/>
  <c r="AG200" i="4" s="1"/>
  <c r="AO200" i="4" s="1"/>
  <c r="I175" i="4"/>
  <c r="Q175" i="4" s="1"/>
  <c r="Y175" i="4" s="1"/>
  <c r="AG175" i="4" s="1"/>
  <c r="AO175" i="4" s="1"/>
  <c r="I153" i="4"/>
  <c r="Q153" i="4" s="1"/>
  <c r="Y153" i="4" s="1"/>
  <c r="AG153" i="4" s="1"/>
  <c r="AO153" i="4" s="1"/>
  <c r="I149" i="4"/>
  <c r="Q149" i="4" s="1"/>
  <c r="Y149" i="4" s="1"/>
  <c r="AG149" i="4" s="1"/>
  <c r="AO149" i="4" s="1"/>
  <c r="I166" i="4"/>
  <c r="Q166" i="4" s="1"/>
  <c r="Y166" i="4" s="1"/>
  <c r="AG166" i="4" s="1"/>
  <c r="AO166" i="4" s="1"/>
  <c r="I121" i="4"/>
  <c r="Q121" i="4" s="1"/>
  <c r="Y121" i="4" s="1"/>
  <c r="AG121" i="4" s="1"/>
  <c r="AO121" i="4" s="1"/>
  <c r="I145" i="4"/>
  <c r="Q145" i="4" s="1"/>
  <c r="Y145" i="4" s="1"/>
  <c r="AG145" i="4" s="1"/>
  <c r="AO145" i="4" s="1"/>
  <c r="I179" i="4"/>
  <c r="Q179" i="4" s="1"/>
  <c r="Y179" i="4" s="1"/>
  <c r="AG179" i="4" s="1"/>
  <c r="AO179" i="4" s="1"/>
  <c r="I124" i="4"/>
  <c r="Q124" i="4" s="1"/>
  <c r="Y124" i="4" s="1"/>
  <c r="AG124" i="4" s="1"/>
  <c r="AO124" i="4" s="1"/>
  <c r="I168" i="4"/>
  <c r="Q168" i="4" s="1"/>
  <c r="Y168" i="4" s="1"/>
  <c r="AG168" i="4" s="1"/>
  <c r="AO168" i="4" s="1"/>
  <c r="I101" i="4"/>
  <c r="Q101" i="4" s="1"/>
  <c r="Y101" i="4" s="1"/>
  <c r="AG101" i="4" s="1"/>
  <c r="AO101" i="4" s="1"/>
  <c r="I144" i="4"/>
  <c r="Q144" i="4" s="1"/>
  <c r="Y144" i="4" s="1"/>
  <c r="AG144" i="4" s="1"/>
  <c r="AO144" i="4" s="1"/>
  <c r="I111" i="4"/>
  <c r="Q111" i="4" s="1"/>
  <c r="Y111" i="4" s="1"/>
  <c r="AG111" i="4" s="1"/>
  <c r="AO111" i="4" s="1"/>
  <c r="I158" i="4"/>
  <c r="Q158" i="4" s="1"/>
  <c r="Y158" i="4" s="1"/>
  <c r="AG158" i="4" s="1"/>
  <c r="AO158" i="4" s="1"/>
  <c r="I157" i="4"/>
  <c r="Q157" i="4" s="1"/>
  <c r="Y157" i="4" s="1"/>
  <c r="AG157" i="4" s="1"/>
  <c r="AO157" i="4" s="1"/>
  <c r="I183" i="4"/>
  <c r="Q183" i="4" s="1"/>
  <c r="Y183" i="4" s="1"/>
  <c r="AG183" i="4" s="1"/>
  <c r="AO183" i="4" s="1"/>
  <c r="I187" i="4"/>
  <c r="Q187" i="4" s="1"/>
  <c r="Y187" i="4" s="1"/>
  <c r="AG187" i="4" s="1"/>
  <c r="AO187" i="4" s="1"/>
  <c r="I181" i="4"/>
  <c r="Q181" i="4" s="1"/>
  <c r="Y181" i="4" s="1"/>
  <c r="AG181" i="4" s="1"/>
  <c r="AO181" i="4" s="1"/>
  <c r="I167" i="4"/>
  <c r="Q167" i="4" s="1"/>
  <c r="Y167" i="4" s="1"/>
  <c r="AG167" i="4" s="1"/>
  <c r="AO167" i="4" s="1"/>
  <c r="I133" i="4"/>
  <c r="Q133" i="4" s="1"/>
  <c r="Y133" i="4" s="1"/>
  <c r="AG133" i="4" s="1"/>
  <c r="AO133" i="4" s="1"/>
  <c r="I96" i="4"/>
  <c r="Q96" i="4" s="1"/>
  <c r="Y96" i="4" s="1"/>
  <c r="AG96" i="4" s="1"/>
  <c r="AO96" i="4" s="1"/>
  <c r="I122" i="4"/>
  <c r="Q122" i="4" s="1"/>
  <c r="Y122" i="4" s="1"/>
  <c r="AG122" i="4" s="1"/>
  <c r="AO122" i="4" s="1"/>
  <c r="I186" i="4"/>
  <c r="Q186" i="4" s="1"/>
  <c r="Y186" i="4" s="1"/>
  <c r="AG186" i="4" s="1"/>
  <c r="AO186" i="4" s="1"/>
  <c r="I94" i="4"/>
  <c r="Q94" i="4" s="1"/>
  <c r="Y94" i="4" s="1"/>
  <c r="AG94" i="4" s="1"/>
  <c r="AO94" i="4" s="1"/>
  <c r="I164" i="4"/>
  <c r="Q164" i="4" s="1"/>
  <c r="Y164" i="4" s="1"/>
  <c r="AG164" i="4" s="1"/>
  <c r="AO164" i="4" s="1"/>
  <c r="I129" i="4"/>
  <c r="Q129" i="4" s="1"/>
  <c r="Y129" i="4" s="1"/>
  <c r="AG129" i="4" s="1"/>
  <c r="AO129" i="4" s="1"/>
  <c r="I163" i="4"/>
  <c r="Q163" i="4" s="1"/>
  <c r="Y163" i="4" s="1"/>
  <c r="AG163" i="4" s="1"/>
  <c r="AO163" i="4" s="1"/>
  <c r="I119" i="4"/>
  <c r="Q119" i="4" s="1"/>
  <c r="Y119" i="4" s="1"/>
  <c r="AG119" i="4" s="1"/>
  <c r="AO119" i="4" s="1"/>
  <c r="I174" i="4"/>
  <c r="Q174" i="4" s="1"/>
  <c r="Y174" i="4" s="1"/>
  <c r="AG174" i="4" s="1"/>
  <c r="AO174" i="4" s="1"/>
  <c r="I98" i="4"/>
  <c r="Q98" i="4" s="1"/>
  <c r="Y98" i="4" s="1"/>
  <c r="AG98" i="4" s="1"/>
  <c r="AO98" i="4" s="1"/>
  <c r="I199" i="4"/>
  <c r="Q199" i="4" s="1"/>
  <c r="Y199" i="4" s="1"/>
  <c r="AG199" i="4" s="1"/>
  <c r="AO199" i="4" s="1"/>
  <c r="I192" i="4"/>
  <c r="Q192" i="4" s="1"/>
  <c r="Y192" i="4" s="1"/>
  <c r="AG192" i="4" s="1"/>
  <c r="AO192" i="4" s="1"/>
  <c r="I139" i="4"/>
  <c r="Q139" i="4" s="1"/>
  <c r="Y139" i="4" s="1"/>
  <c r="AG139" i="4" s="1"/>
  <c r="AO139" i="4" s="1"/>
  <c r="I160" i="4"/>
  <c r="Q160" i="4" s="1"/>
  <c r="Y160" i="4" s="1"/>
  <c r="AG160" i="4" s="1"/>
  <c r="AO160" i="4" s="1"/>
  <c r="I95" i="4"/>
  <c r="Q95" i="4" s="1"/>
  <c r="Y95" i="4" s="1"/>
  <c r="AG95" i="4" s="1"/>
  <c r="AO95" i="4" s="1"/>
  <c r="I169" i="4"/>
  <c r="Q169" i="4" s="1"/>
  <c r="Y169" i="4" s="1"/>
  <c r="AG169" i="4" s="1"/>
  <c r="AO169" i="4" s="1"/>
  <c r="I142" i="4"/>
  <c r="Q142" i="4" s="1"/>
  <c r="Y142" i="4" s="1"/>
  <c r="AG142" i="4" s="1"/>
  <c r="AO142" i="4" s="1"/>
  <c r="I154" i="4"/>
  <c r="Q154" i="4" s="1"/>
  <c r="Y154" i="4" s="1"/>
  <c r="AG154" i="4" s="1"/>
  <c r="AO154" i="4" s="1"/>
  <c r="I193" i="4"/>
  <c r="Q193" i="4" s="1"/>
  <c r="Y193" i="4" s="1"/>
  <c r="AG193" i="4" s="1"/>
  <c r="AO193" i="4" s="1"/>
  <c r="I89" i="4"/>
  <c r="Q89" i="4" s="1"/>
  <c r="Y89" i="4" s="1"/>
  <c r="AG89" i="4" s="1"/>
  <c r="AO89" i="4" s="1"/>
  <c r="I126" i="4"/>
  <c r="Q126" i="4" s="1"/>
  <c r="Y126" i="4" s="1"/>
  <c r="AG126" i="4" s="1"/>
  <c r="AO126" i="4" s="1"/>
  <c r="I171" i="4"/>
  <c r="Q171" i="4" s="1"/>
  <c r="Y171" i="4" s="1"/>
  <c r="AG171" i="4" s="1"/>
  <c r="AO171" i="4" s="1"/>
  <c r="I127" i="4"/>
  <c r="Q127" i="4" s="1"/>
  <c r="Y127" i="4" s="1"/>
  <c r="AG127" i="4" s="1"/>
  <c r="AO127" i="4" s="1"/>
  <c r="I188" i="4"/>
  <c r="Q188" i="4" s="1"/>
  <c r="Y188" i="4" s="1"/>
  <c r="AG188" i="4" s="1"/>
  <c r="AO188" i="4" s="1"/>
  <c r="I170" i="4"/>
  <c r="Q170" i="4" s="1"/>
  <c r="Y170" i="4" s="1"/>
  <c r="AG170" i="4" s="1"/>
  <c r="AO170" i="4" s="1"/>
  <c r="I204" i="4"/>
  <c r="Q204" i="4" s="1"/>
  <c r="Y204" i="4" s="1"/>
  <c r="AG204" i="4" s="1"/>
  <c r="AO204" i="4" s="1"/>
  <c r="I150" i="4"/>
  <c r="Q150" i="4" s="1"/>
  <c r="Y150" i="4" s="1"/>
  <c r="AG150" i="4" s="1"/>
  <c r="AO150" i="4" s="1"/>
  <c r="I120" i="4"/>
  <c r="Q120" i="4" s="1"/>
  <c r="Y120" i="4" s="1"/>
  <c r="AG120" i="4" s="1"/>
  <c r="AO120" i="4" s="1"/>
  <c r="I110" i="4"/>
  <c r="Q110" i="4" s="1"/>
  <c r="Y110" i="4" s="1"/>
  <c r="AG110" i="4" s="1"/>
  <c r="AO110" i="4" s="1"/>
  <c r="I99" i="4"/>
  <c r="Q99" i="4" s="1"/>
  <c r="Y99" i="4" s="1"/>
  <c r="AG99" i="4" s="1"/>
  <c r="AO99" i="4" s="1"/>
  <c r="I90" i="4"/>
  <c r="Q90" i="4" s="1"/>
  <c r="Y90" i="4" s="1"/>
  <c r="AG90" i="4" s="1"/>
  <c r="AO90" i="4" s="1"/>
  <c r="I114" i="4"/>
  <c r="Q114" i="4" s="1"/>
  <c r="Y114" i="4" s="1"/>
  <c r="AG114" i="4" s="1"/>
  <c r="AO114" i="4" s="1"/>
  <c r="I105" i="4"/>
  <c r="Q105" i="4" s="1"/>
  <c r="Y105" i="4" s="1"/>
  <c r="AG105" i="4" s="1"/>
  <c r="AO105" i="4" s="1"/>
  <c r="I100" i="4"/>
  <c r="Q100" i="4" s="1"/>
  <c r="Y100" i="4" s="1"/>
  <c r="AG100" i="4" s="1"/>
  <c r="AO100" i="4" s="1"/>
  <c r="I103" i="4"/>
  <c r="Q103" i="4" s="1"/>
  <c r="Y103" i="4" s="1"/>
  <c r="AG103" i="4" s="1"/>
  <c r="AO103" i="4" s="1"/>
  <c r="I137" i="4"/>
  <c r="Q137" i="4" s="1"/>
  <c r="Y137" i="4" s="1"/>
  <c r="AG137" i="4" s="1"/>
  <c r="AO137" i="4" s="1"/>
  <c r="I146" i="4"/>
  <c r="Q146" i="4" s="1"/>
  <c r="Y146" i="4" s="1"/>
  <c r="AG146" i="4" s="1"/>
  <c r="AO146" i="4" s="1"/>
  <c r="I185" i="4"/>
  <c r="Q185" i="4" s="1"/>
  <c r="Y185" i="4" s="1"/>
  <c r="AG185" i="4" s="1"/>
  <c r="AO185" i="4" s="1"/>
  <c r="I104" i="4"/>
  <c r="Q104" i="4" s="1"/>
  <c r="Y104" i="4" s="1"/>
  <c r="AG104" i="4" s="1"/>
  <c r="AO104" i="4" s="1"/>
  <c r="I161" i="4"/>
  <c r="Q161" i="4" s="1"/>
  <c r="Y161" i="4" s="1"/>
  <c r="AG161" i="4" s="1"/>
  <c r="AO161" i="4" s="1"/>
  <c r="I116" i="4"/>
  <c r="Q116" i="4" s="1"/>
  <c r="Y116" i="4" s="1"/>
  <c r="AG116" i="4" s="1"/>
  <c r="AO116" i="4" s="1"/>
  <c r="I197" i="4"/>
  <c r="Q197" i="4" s="1"/>
  <c r="Y197" i="4" s="1"/>
  <c r="AG197" i="4" s="1"/>
  <c r="AO197" i="4" s="1"/>
  <c r="I194" i="4"/>
  <c r="Q194" i="4" s="1"/>
  <c r="Y194" i="4" s="1"/>
  <c r="AG194" i="4" s="1"/>
  <c r="AO194" i="4" s="1"/>
  <c r="I155" i="4"/>
  <c r="Q155" i="4" s="1"/>
  <c r="Y155" i="4" s="1"/>
  <c r="AG155" i="4" s="1"/>
  <c r="AO155" i="4" s="1"/>
  <c r="I182" i="4"/>
  <c r="Q182" i="4" s="1"/>
  <c r="Y182" i="4" s="1"/>
  <c r="AG182" i="4" s="1"/>
  <c r="AO182" i="4" s="1"/>
  <c r="I91" i="4"/>
  <c r="Q91" i="4" s="1"/>
  <c r="Y91" i="4" s="1"/>
  <c r="AG91" i="4" s="1"/>
  <c r="AO91" i="4" s="1"/>
  <c r="I151" i="4"/>
  <c r="Q151" i="4" s="1"/>
  <c r="Y151" i="4" s="1"/>
  <c r="AG151" i="4" s="1"/>
  <c r="AO151" i="4" s="1"/>
  <c r="Q86" i="4" l="1"/>
  <c r="Q219" i="4" s="1"/>
  <c r="Y88" i="4"/>
  <c r="I86" i="4"/>
  <c r="I219" i="4" s="1"/>
  <c r="Y86" i="4" l="1"/>
  <c r="Y219" i="4" s="1"/>
  <c r="AG88" i="4"/>
  <c r="G15" i="3"/>
  <c r="G11" i="3"/>
  <c r="G19" i="3"/>
  <c r="AG86" i="4" l="1"/>
  <c r="AG219" i="4" s="1"/>
  <c r="AO88" i="4"/>
  <c r="AO86" i="4" s="1"/>
  <c r="AO219" i="4" s="1"/>
  <c r="G24" i="3"/>
  <c r="AI219" i="4"/>
</calcChain>
</file>

<file path=xl/sharedStrings.xml><?xml version="1.0" encoding="utf-8"?>
<sst xmlns="http://schemas.openxmlformats.org/spreadsheetml/2006/main" count="845" uniqueCount="304">
  <si>
    <t>Presupuesto Anual Aprobado</t>
  </si>
  <si>
    <t xml:space="preserve">Ampliación </t>
  </si>
  <si>
    <t>Reducción</t>
  </si>
  <si>
    <t>Porcentaje</t>
  </si>
  <si>
    <t>Ampliación</t>
  </si>
  <si>
    <t xml:space="preserve">Licitación Pública </t>
  </si>
  <si>
    <t>Invitación a cuando menos tres personas</t>
  </si>
  <si>
    <t>Adjudicación directa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</si>
  <si>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</si>
  <si>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</si>
  <si>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</si>
  <si>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</si>
  <si>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</si>
  <si>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</si>
  <si>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</si>
  <si>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</si>
  <si>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</si>
  <si>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</si>
  <si>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</si>
  <si>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</si>
  <si>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</si>
  <si>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SFP-CPF-0404-2021 (FISCAL)</t>
  </si>
  <si>
    <t>N/A</t>
  </si>
  <si>
    <t>Capitulo / partida</t>
  </si>
  <si>
    <t>Capitulo / Partida</t>
  </si>
  <si>
    <t xml:space="preserve">Procedimiento de Contratación </t>
  </si>
  <si>
    <t>(Licitación Pública )</t>
  </si>
  <si>
    <t>(Adjudicación directa)</t>
  </si>
  <si>
    <t>Bajo protesta de decir verdad, se señala que la presente información es verídica y responsabilidad de quien la emite.</t>
  </si>
  <si>
    <t>Procedimiento de Contratación</t>
  </si>
  <si>
    <t>Adecuaciones  Compensadas</t>
  </si>
  <si>
    <t>Adecuaciones Recalendarizadas</t>
  </si>
  <si>
    <t>Adecuación Compensadas</t>
  </si>
  <si>
    <t>Adecuación Recalendarizadas</t>
  </si>
  <si>
    <t>Presupuesto Anual Modificado</t>
  </si>
  <si>
    <t>Bajo protesta de decir verdad, se señala que la presente información es verídica y responsabilidad de quién la emite.</t>
  </si>
  <si>
    <t xml:space="preserve">Presupuesto fuera del programa </t>
  </si>
  <si>
    <t>Primera Adecuación</t>
  </si>
  <si>
    <t>Segunda Adecuación</t>
  </si>
  <si>
    <t>Tercera Adecuación</t>
  </si>
  <si>
    <t>Cuarta Adecuación</t>
  </si>
  <si>
    <t xml:space="preserve">Segunda Adecuación </t>
  </si>
  <si>
    <t xml:space="preserve">Tercera Adecuación </t>
  </si>
  <si>
    <t xml:space="preserve">Cuarta Adecuación </t>
  </si>
  <si>
    <t>Procedimiento de contratación</t>
  </si>
  <si>
    <t>Total capítulo</t>
  </si>
  <si>
    <t xml:space="preserve"> Presupuesto fuera del Programa Anual de Adquisiciones, Arrendamientos y Servicios</t>
  </si>
  <si>
    <t>Capítulo 2000 - materiales y suministros</t>
  </si>
  <si>
    <t>Alimentación de Personas</t>
  </si>
  <si>
    <t xml:space="preserve">Capítulo 3000 - servicios generales </t>
  </si>
  <si>
    <t>Viáticos en el país</t>
  </si>
  <si>
    <t>Capítulo 5000 - bienes muebles, inmuebles e intangibles</t>
  </si>
  <si>
    <t>CapÍtulo</t>
  </si>
  <si>
    <t>Primera                                Adecuación Anual                                                Último modificado</t>
  </si>
  <si>
    <t>Segunda                  Adecuación Anual                               Último modificado</t>
  </si>
  <si>
    <t>Tercera                            Adecuación Anual                      Último modificado</t>
  </si>
  <si>
    <t>Cuarta                              Adecuación Anual                    Último modificado</t>
  </si>
  <si>
    <t>Primera Adecuación Anual</t>
  </si>
  <si>
    <t>Segunda Adecuación Anual</t>
  </si>
  <si>
    <t>Tercera Adecuación Anual</t>
  </si>
  <si>
    <t>Cuarta Adecuación Anual</t>
  </si>
  <si>
    <t xml:space="preserve">Adecuaciones Presupuestarias al Programa Anual de Adquisiciones, Arrendamientos </t>
  </si>
  <si>
    <t>Calendarizado Capítulo</t>
  </si>
  <si>
    <t>Adecuaciones  Líquida</t>
  </si>
  <si>
    <t>Adecuación Líquida</t>
  </si>
  <si>
    <t>211001 Material de Oficina</t>
  </si>
  <si>
    <t>211002 Gastos de Oficina</t>
  </si>
  <si>
    <t>211003 Muebles de oficina, estantería y equipo de administración</t>
  </si>
  <si>
    <t>212001 Materiales y útiles de impresión y reproducción</t>
  </si>
  <si>
    <t>212002 Materiales y Suministros de Fotografía</t>
  </si>
  <si>
    <t>213001 Material estadístico y geográfico</t>
  </si>
  <si>
    <t>214001 Materiales y útiles consumibles para el procesamiento en equipos y bienes informáticos</t>
  </si>
  <si>
    <t>214002 Materiales de Grabación</t>
  </si>
  <si>
    <t>214003 Materiales menores de comunicación</t>
  </si>
  <si>
    <t>215001 Suscripciones a Publicaciones y Periódicos</t>
  </si>
  <si>
    <t>216001 Material de Limpieza</t>
  </si>
  <si>
    <t>216002 Material de Aseo Personal</t>
  </si>
  <si>
    <t>217001 Material Didáctico</t>
  </si>
  <si>
    <t>218001 Placas de circulación vehicular</t>
  </si>
  <si>
    <t>218002 Identificadores e Iconos de señalización</t>
  </si>
  <si>
    <t>221001 Alimentación de Personas</t>
  </si>
  <si>
    <t>221002 Alimentación para Personas Derivado de la Prestación de Servicios Públicos en Cuerpos de Seguridad Pública, de reinserción Social y Procuración de Justicia</t>
  </si>
  <si>
    <t>221006 Productos alimenticios para el personal derivado de actividades extraordinarias</t>
  </si>
  <si>
    <t>221007 Productos Alimenticios</t>
  </si>
  <si>
    <t>222001 Alimentación de Animales</t>
  </si>
  <si>
    <t>223001 Utensilios para el Servicio de Alimentación</t>
  </si>
  <si>
    <t>231001 Productos agrícolas</t>
  </si>
  <si>
    <t>231002 Productos pecuarios</t>
  </si>
  <si>
    <t>231003 Productos forestales</t>
  </si>
  <si>
    <t>231004 Productos de madera</t>
  </si>
  <si>
    <t>232001 Insumos textiles</t>
  </si>
  <si>
    <t>233001 Productos de papel, cartón e impresos adquiridos como materia prima</t>
  </si>
  <si>
    <t>234001 Combustibles, lubricantes y aditivos como materia prima</t>
  </si>
  <si>
    <t>235001 Productos químicos, farmacéuticos y de laboratorio adquiridos como materia prima</t>
  </si>
  <si>
    <t>236001 Productos metálicos y a base de minerales no metálicos adquiridos como materia prima</t>
  </si>
  <si>
    <t>237001 Productos de cuero, piel, plástico y hule adquiridos como materia prima</t>
  </si>
  <si>
    <t>238001 Mercancías adquiridas para su comercialización</t>
  </si>
  <si>
    <t>239001 Otros productos adquiridos como materia prima</t>
  </si>
  <si>
    <t>241001 Productos minerales no metálicos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</si>
  <si>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</si>
  <si>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</si>
  <si>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</si>
  <si>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</si>
  <si>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Eléctrico</t>
  </si>
  <si>
    <t>246002 Material Electrónico</t>
  </si>
  <si>
    <t>247001 Artículos metálicos para la construcción</t>
  </si>
  <si>
    <t>248001 Materiales complementarios</t>
  </si>
  <si>
    <t>249001 Otros materiales y artículos de construcción y reparación</t>
  </si>
  <si>
    <t>251001 Sustancias Químicas</t>
  </si>
  <si>
    <t>252001 Plaguicidas, Abonos y Fertilizantes</t>
  </si>
  <si>
    <t>253001 Medicinas y Productos Farmacéuticos</t>
  </si>
  <si>
    <t>254001 Materiales, accesorios y suministros médicos</t>
  </si>
  <si>
    <t>255001 Materiales, accesorios y suministros de laboratorio</t>
  </si>
  <si>
    <t>256001 Fibras sintéticas, hules, plásticos y derivados</t>
  </si>
  <si>
    <t>259001 Otros productos químicos</t>
  </si>
  <si>
    <t>261001 Combustibles y Lubricantes para vehículos y equipos terrestres</t>
  </si>
  <si>
    <t>261002 Combustibles y lubricantes para vehículos aéreos</t>
  </si>
  <si>
    <t>261003 Combustibles y lubricantes para otro tipo de vehículos</t>
  </si>
  <si>
    <t>262001 Carbón y sus derivados</t>
  </si>
  <si>
    <t>271001 Vestuario y uniformes</t>
  </si>
  <si>
    <t>272001 Prendas de seguridad y protección personal</t>
  </si>
  <si>
    <t>273001 Artículos Deportivos</t>
  </si>
  <si>
    <t>274001 Productos textiles</t>
  </si>
  <si>
    <t>275001 Blancos y otros productos textiles, excepto prendas de vestir</t>
  </si>
  <si>
    <t>281001 Sustancias y Materiales Explosivos</t>
  </si>
  <si>
    <t>282001 Materiales de Seguridad Pública</t>
  </si>
  <si>
    <t>283001 Prendas de protección para seguridad pública</t>
  </si>
  <si>
    <t>291001 Herramientas Menores</t>
  </si>
  <si>
    <t>292001 Refacciones y accesorios menores de edificios</t>
  </si>
  <si>
    <t>293001 Refacciones y accesorios menores de mobiliario y equipo de administración, educacional y recreativo</t>
  </si>
  <si>
    <t>294001 Refacciones y accesorios menores de equipo de cómputo y tecnologías de la información</t>
  </si>
  <si>
    <t>295001 Refacciones y accesorios menores de equipo e instrumental
médico y de laboratorio</t>
  </si>
  <si>
    <t>296001 Refacciones para vehículos y equipos de transporte</t>
  </si>
  <si>
    <t>296002 Refacciones para aeronaves</t>
  </si>
  <si>
    <t>297001 Refacciones y accesorios menores de equipo de defensa y seguridad</t>
  </si>
  <si>
    <t>298001 Refacciones y accesorios menores de maquinaria y otros equipos</t>
  </si>
  <si>
    <t>299001 Refacciones y accesorios menores otros bienes muebles</t>
  </si>
  <si>
    <t>311001 Servicio de Energía Eléctrica</t>
  </si>
  <si>
    <t>312001 Gas</t>
  </si>
  <si>
    <t>313001 Servicio de Agua</t>
  </si>
  <si>
    <t>314001 Servicio Telefónico Tradicional</t>
  </si>
  <si>
    <t>315001 Servicio de Telefonía Celular</t>
  </si>
  <si>
    <t>316001 Servicios de Telecomunicaciones</t>
  </si>
  <si>
    <t>316002 Servicio de Radiolocalización</t>
  </si>
  <si>
    <t>316003 Servicios de Internet</t>
  </si>
  <si>
    <t>317001 Servicios de acceso de Internet, redes y procesamiento de información</t>
  </si>
  <si>
    <t>318001 Servicio Postal</t>
  </si>
  <si>
    <t>318002 Servicio Telegráfico</t>
  </si>
  <si>
    <t>319001 Servicios integrales y otros servicios</t>
  </si>
  <si>
    <t>319004 Servicios Integrales de Infraestructura de Cómputo</t>
  </si>
  <si>
    <t>321001 Arrendamiento de terrenos</t>
  </si>
  <si>
    <t>322001 Arrendamiento de edificios</t>
  </si>
  <si>
    <t>323001 Arrendamiento de Equipo y Bienes Informáticos</t>
  </si>
  <si>
    <t>323002 Arrendamiento de Equipo de Fotocopiado</t>
  </si>
  <si>
    <t>323004 Servicios de Mantenimiento de Aplicaciones Informáticas</t>
  </si>
  <si>
    <t>324001 Arrendamiento de equipo e instrumental médico y de laboratorio</t>
  </si>
  <si>
    <t>325001 Arrendamiento de vehículos y equipo de transporte</t>
  </si>
  <si>
    <t>326001 Arrendamiento de maquinaria, otros equipos y herramientas</t>
  </si>
  <si>
    <t>327001 Arrendamiento de activos intangibles</t>
  </si>
  <si>
    <t>328001 Arrendamiento financiero</t>
  </si>
  <si>
    <t>329001 Otros arrendamientos</t>
  </si>
  <si>
    <t>331001 Servicios legales</t>
  </si>
  <si>
    <t>331002 Servicios de contabilidad, auditoría y servicios relacionados</t>
  </si>
  <si>
    <t>331003 Servicios de consultoría y asesoría</t>
  </si>
  <si>
    <t>332001 Servicios de diseño, arquitectura, ingeniería y actividades relacionadas</t>
  </si>
  <si>
    <t>333001 Servicios de informática</t>
  </si>
  <si>
    <t>334001 Capacitación</t>
  </si>
  <si>
    <t>334002 Capacitación básica policial</t>
  </si>
  <si>
    <t>334003 Formación Policial Especializada</t>
  </si>
  <si>
    <t>335001 Servicios de investigación científica y desarrollo</t>
  </si>
  <si>
    <t>336001 Servicios de apoyo administrativo, fotocopiado e impresión</t>
  </si>
  <si>
    <t>336002 Formas valoradas</t>
  </si>
  <si>
    <t>336003 Material Electoral</t>
  </si>
  <si>
    <t>336006 Servicios de Digitalización</t>
  </si>
  <si>
    <t>337001 Servicios de protección y seguridad</t>
  </si>
  <si>
    <t>337002 Servicio integral de arrendamiento inteligente</t>
  </si>
  <si>
    <t>338001 Servicios de Vigilancia</t>
  </si>
  <si>
    <t>339001 Estudios e Investigaciones</t>
  </si>
  <si>
    <t>339002 Evaluación a Cuerpos de Seguridad</t>
  </si>
  <si>
    <t>339003 Servicios Integrales</t>
  </si>
  <si>
    <t>339004 Servicios Integrales de Control Vehicular</t>
  </si>
  <si>
    <t>339005 Servicios complementarios de Control Vehicular</t>
  </si>
  <si>
    <t>341001 Servicios financieros y bancarios</t>
  </si>
  <si>
    <t>342001 Servicios de cobranza, investigación crediticia y similar</t>
  </si>
  <si>
    <t>343001 Servicio de Traslado de Valores</t>
  </si>
  <si>
    <t>344001 Seguros de responsabilidad patrimonial y fianzas</t>
  </si>
  <si>
    <t>345001 Seguros</t>
  </si>
  <si>
    <t>345002 Seguros catastróficos</t>
  </si>
  <si>
    <t>345003 Seguro de vida campesino</t>
  </si>
  <si>
    <t>345004 Seguro Facultativo</t>
  </si>
  <si>
    <t>346001 Almacenaje, envase y embalaje</t>
  </si>
  <si>
    <t>347001 Fletes y Maniobras</t>
  </si>
  <si>
    <t>348001 Comisiones por ventas</t>
  </si>
  <si>
    <t>349001 Servicios financieros, bancarios y comerciales integrales</t>
  </si>
  <si>
    <t>351001 Conservación y mantenimiento menor de inmuebles</t>
  </si>
  <si>
    <t>352001 Mantenimiento de Mobiliario y Equipo de Administración, educacional y recreativo</t>
  </si>
  <si>
    <t>352002 Mantenimiento de Equipo y Aparatos de Comunicación y Telecomunicación</t>
  </si>
  <si>
    <t>353001 Instalación, reparación y mantenimiento de bienes informáticos</t>
  </si>
  <si>
    <t>354001 Instalación, reparación y mantenimiento de equipo e instrumental médico y de laboratorio</t>
  </si>
  <si>
    <t>355001 Mantenimiento de Vehículos</t>
  </si>
  <si>
    <t>355002 Reparación Mayor de Vehículos</t>
  </si>
  <si>
    <t>355003 Mantenimiento de Aeronaves</t>
  </si>
  <si>
    <t>356001 Reparación y mantenimiento de equipo de defensa y seguridad</t>
  </si>
  <si>
    <t>357001 Mantenimiento de Maquinaria y Equipo</t>
  </si>
  <si>
    <t>357002 Mantenimiento e Instalación de Equipos y Herramientas para Suministro de Agua</t>
  </si>
  <si>
    <t>357003 Mantenimiento de Señalizaciones</t>
  </si>
  <si>
    <t>358001 Servicios de limpieza y manejo de desechos</t>
  </si>
  <si>
    <t>359001 Servicios de jardinería y fumigación</t>
  </si>
  <si>
    <t>361001 Difusión de programas y actividades gubernamentales</t>
  </si>
  <si>
    <t>361002 Impresiones y Publicaciones Oficiales</t>
  </si>
  <si>
    <t>362001 Difusión por radio, televisión y otros medios de mensajes comerciales para promover la venta de bienes o servicios</t>
  </si>
  <si>
    <t>363001 Servicios de creatividad, preproducción y producción de publicidad, excepto internet</t>
  </si>
  <si>
    <t>364001 Servicios de revelado e impresión de fotografías</t>
  </si>
  <si>
    <t>365001 Servicios de la industria fílmica, del sonido y del video</t>
  </si>
  <si>
    <t>366001 Servicio de creación y difusión de contenido exclusivamente a través de internet</t>
  </si>
  <si>
    <t>369001 Otros servicios de información</t>
  </si>
  <si>
    <t>371001 Pasajes aéreos</t>
  </si>
  <si>
    <t>372001 Pasajes terrestres</t>
  </si>
  <si>
    <t>372007 Pasajes Terrestres Nacionales por medio electrónico</t>
  </si>
  <si>
    <t>373001 Pasajes marítimos, lacustres y fluviales</t>
  </si>
  <si>
    <t>374001 Autotransporte</t>
  </si>
  <si>
    <t>375001 Viáticos en el país</t>
  </si>
  <si>
    <t>376001 Viáticos en el extranjero</t>
  </si>
  <si>
    <t>377001 Gastos de instalación y traslado de menaje</t>
  </si>
  <si>
    <t>378001 Servicios integrales de traslado y viáticos</t>
  </si>
  <si>
    <t>379001 Otros servicios de traslado y hospedaje</t>
  </si>
  <si>
    <t>381001 Gastos de Ceremonial</t>
  </si>
  <si>
    <t>382001 Gastos de orden social y cultural</t>
  </si>
  <si>
    <t>382002 Eventos Culturales</t>
  </si>
  <si>
    <t>383001 Congresos y convenciones</t>
  </si>
  <si>
    <t>384001 Exposiciones</t>
  </si>
  <si>
    <t>385001 Gastos de representación</t>
  </si>
  <si>
    <t>391001 Servicios funerarios y de cementerios</t>
  </si>
  <si>
    <t>392001 Pago de ISR</t>
  </si>
  <si>
    <t>392002 Pago de IVA</t>
  </si>
  <si>
    <t>392003 Pago de IETU</t>
  </si>
  <si>
    <t>392004 Pago de IEPS</t>
  </si>
  <si>
    <t>392005 Pago de otros impuestos</t>
  </si>
  <si>
    <t>392006 Pago de derechos</t>
  </si>
  <si>
    <t>393001 Impuestos y derechos de importación</t>
  </si>
  <si>
    <t>394001 Gastos Derivados de una Resolución Judicial</t>
  </si>
  <si>
    <t>395001 Penas, multas, accesorios y actualizaciones</t>
  </si>
  <si>
    <t>395002 Reintegro de recursos federales</t>
  </si>
  <si>
    <t>396001 Otros gastos por responsabilidades</t>
  </si>
  <si>
    <t>397001 Utilidades</t>
  </si>
  <si>
    <t>398001 Impuesto sobre nóminas y otros que se deriven de una relación laboral</t>
  </si>
  <si>
    <t>399001 Servicio de exámenes toxicológicos</t>
  </si>
  <si>
    <t>399002 Servicio de exámenes de laboratorio</t>
  </si>
  <si>
    <t>399003 Gastos de Apoyo de las Funciones Públicas</t>
  </si>
  <si>
    <t>399004 Desarrollo Parlamentario</t>
  </si>
  <si>
    <t>399005 Pensiones para vehículos oficiales</t>
  </si>
  <si>
    <t>399006 Otros servicios generales</t>
  </si>
  <si>
    <t>399007 Otros servicios de prueba y exámenes</t>
  </si>
  <si>
    <t>521001 Equipos y aparatos audiovisuales</t>
  </si>
  <si>
    <t>1° Sesión Extraordinaria 27/01/2025</t>
  </si>
  <si>
    <t>3° Sesión Extraordinaria 11/04/2025</t>
  </si>
  <si>
    <t>Pasajes aéreos</t>
  </si>
  <si>
    <t>Pasajes terrestres</t>
  </si>
  <si>
    <t>Otros servicios de traslado y hospedaje</t>
  </si>
  <si>
    <t>Gastos de representación</t>
  </si>
  <si>
    <t>Pago de derechos</t>
  </si>
  <si>
    <t>Impuesto sobre nóminas y otros que se deriven de una relación laboral</t>
  </si>
  <si>
    <t>(Excepcion a la Licitación Pública)</t>
  </si>
  <si>
    <t>Universidad Tecnológica de la Sierra Hidalguense</t>
  </si>
  <si>
    <t>Tercera Sesión Extraordinaria, 2025</t>
  </si>
  <si>
    <t>Adecuaciones Presupuestarias al Programa Anual de Adquisiciones, Arrendamientos y Servicios del Ejercicio Fiscal 2025</t>
  </si>
  <si>
    <t>y Servicios del Ejercicio Fiscal 2025</t>
  </si>
  <si>
    <t xml:space="preserve"> Adecuaciones Presupuestarias al Programa Anual de Adquisiciones, Arrendamientos y Servicios para el Ejercicio Fiscal 2025</t>
  </si>
  <si>
    <t>(Licitación Pública)</t>
  </si>
  <si>
    <t>331004 Otros servicios relacionados</t>
  </si>
  <si>
    <t>Quinta Sesión Extraordinaria, 2025</t>
  </si>
  <si>
    <t>5° Sesión Extraordinaria 01/07/2025</t>
  </si>
  <si>
    <t>Sexta Sesión Extraordinaria, 2025</t>
  </si>
  <si>
    <t>6 Sesión Extraordinaria
13/08/2025</t>
  </si>
  <si>
    <t>Novena Sesión Extraordinaria, 2025</t>
  </si>
  <si>
    <t>Licitación Pública</t>
  </si>
  <si>
    <t>Excepcion a la Licitación Pública</t>
  </si>
  <si>
    <t xml:space="preserve">Quinta Adecuación </t>
  </si>
  <si>
    <t>515001 Bienes informáticos</t>
  </si>
  <si>
    <t>519001 Equipo de Administración</t>
  </si>
  <si>
    <t>523001 Cámaras fotográficas y de video</t>
  </si>
  <si>
    <t>529001 Equipo Educacional y Recreativo</t>
  </si>
  <si>
    <t>541001 Vehículos y Equipo Terrestre</t>
  </si>
  <si>
    <t>562001 Maquinaria y equipo industrial</t>
  </si>
  <si>
    <t>564001 Sistemas de aire acondicionado, calefacción y de refrigeración industrial y comercial</t>
  </si>
  <si>
    <t>566001 Equipos de generación eléctrica, aparatos y accesorios eléctricos</t>
  </si>
  <si>
    <t>567001 Herramientas y máquinas-herramienta</t>
  </si>
  <si>
    <t>569001 Otros equipos</t>
  </si>
  <si>
    <t>Quinta Adecuación Anual</t>
  </si>
  <si>
    <t>Quinta                              Adecuación Anual                    Último modificado</t>
  </si>
  <si>
    <t>Quinta Adecuación</t>
  </si>
  <si>
    <t>Adecuaciones
Líquidas</t>
  </si>
  <si>
    <t>Adecuaciones
Recalendarizadas</t>
  </si>
  <si>
    <t>543002 Vehículos aéreos no tripulados y sus accesorios</t>
  </si>
  <si>
    <t>Octava Sesión Extraordinaria, 2025</t>
  </si>
  <si>
    <t>Comité de Adquisiciones, Arrendamientos y Servicios del Sector Público de la Universidad Tecnológica de la Sierra Hidalguense</t>
  </si>
  <si>
    <t>Fecha de la Sesión:  09/12/2025</t>
  </si>
  <si>
    <t>7 ta Sesión Extraordinaria
27/10/2025</t>
  </si>
  <si>
    <t>8 Sesión Extraordinaria
09/12/2025</t>
  </si>
  <si>
    <t>1° Sesión Extraordinaria 17/01/2025</t>
  </si>
  <si>
    <t>2° Sesión Extraordinaria 02/04/2025</t>
  </si>
  <si>
    <t>3° Sesión Extraordinaria 15/04/2025</t>
  </si>
  <si>
    <t>4° Sesión Extraordinaria
16/07/2025</t>
  </si>
  <si>
    <t>7 Sesión Extraordinaria
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</si>
</sst>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  <family val="3"/>
    </font>
    <font>
      <sz val="11"/>
      <name val="Montserrat"/>
      <family val="3"/>
    </font>
    <font>
      <sz val="11"/>
      <color theme="1"/>
      <name val="Montserrat"/>
      <family val="3"/>
    </font>
    <font>
      <b/>
      <sz val="10"/>
      <name val="Montserrat"/>
      <family val="3"/>
    </font>
    <font>
      <b/>
      <sz val="10"/>
      <color theme="1"/>
      <name val="Montserrat"/>
      <family val="3"/>
    </font>
    <font>
      <sz val="10"/>
      <name val="Montserrat"/>
      <family val="3"/>
    </font>
    <font>
      <b/>
      <sz val="11"/>
      <name val="Montserrat"/>
      <family val="3"/>
    </font>
    <font>
      <sz val="8"/>
      <name val="Montserrat"/>
      <family val="3"/>
    </font>
    <font>
      <b/>
      <sz val="8"/>
      <name val="Montserrat"/>
      <family val="3"/>
    </font>
    <font>
      <b/>
      <sz val="9"/>
      <name val="Montserrat"/>
      <family val="3"/>
    </font>
    <font>
      <b/>
      <sz val="12"/>
      <name val="Montserrat"/>
      <family val="3"/>
    </font>
    <font>
      <sz val="9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12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4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44" fontId="6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6" fillId="0" borderId="1" xfId="1" applyNumberFormat="1" applyFont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9" fontId="3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9" fontId="6" fillId="2" borderId="1" xfId="4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16" fontId="8" fillId="0" borderId="0" xfId="0" applyNumberFormat="1" applyFont="1" applyAlignment="1">
      <alignment horizontal="right"/>
    </xf>
    <xf numFmtId="0" fontId="16" fillId="0" borderId="0" xfId="5" applyFont="1" applyAlignment="1" applyProtection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top"/>
    </xf>
    <xf numFmtId="44" fontId="12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14" fillId="0" borderId="1" xfId="3" applyFont="1" applyFill="1" applyBorder="1" applyAlignment="1">
      <alignment horizontal="center" vertical="center"/>
    </xf>
    <xf numFmtId="0" fontId="6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6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0" applyNumberFormat="1" applyFont="1"/>
    <xf numFmtId="0" fontId="8" fillId="0" borderId="0" xfId="0" applyFont="1" applyAlignment="1"/>
    <xf numFmtId="44" fontId="6" fillId="2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2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4" fontId="12" fillId="0" borderId="1" xfId="3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4" fontId="12" fillId="0" borderId="1" xfId="3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7">
    <cellStyle name="Hipervínculo 2" xfId="5" xr:uid="{00000000-0005-0000-0000-000000000000}"/>
    <cellStyle name="Moneda" xfId="6" builtinId="4"/>
    <cellStyle name="Moned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D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42</xdr:col>
      <xdr:colOff>1414318</xdr:colOff>
      <xdr:row>27</xdr:row>
      <xdr:rowOff>66675</xdr:rowOff>
    </xdr:to>
    <xdr:grpSp>
      <xdr:nvGrpSpPr>
        <xdr:cNvPr id="33" name="Grupo 34">
          <a:extLst>
            <a:ext uri="{FF2B5EF4-FFF2-40B4-BE49-F238E27FC236}">
              <a16:creationId xmlns:a16="http://schemas.microsoft.com/office/drawing/2014/main" id="{84FDFD74-D3CE-445A-9FE2-FF3E9B7C8A2A}"/>
            </a:ext>
          </a:extLst>
        </xdr:cNvPr>
        <xdr:cNvGrpSpPr>
          <a:grpSpLocks/>
        </xdr:cNvGrpSpPr>
      </xdr:nvGrpSpPr>
      <xdr:grpSpPr bwMode="auto">
        <a:xfrm>
          <a:off x="0" y="8488456"/>
          <a:ext cx="12253768" cy="1374028"/>
          <a:chOff x="0" y="6479721"/>
          <a:chExt cx="22964185" cy="1809750"/>
        </a:xfrm>
      </xdr:grpSpPr>
      <xdr:sp macro="" textlink="">
        <xdr:nvSpPr>
          <xdr:cNvPr id="34" name="Cuadro de texto 2">
            <a:extLst>
              <a:ext uri="{FF2B5EF4-FFF2-40B4-BE49-F238E27FC236}">
                <a16:creationId xmlns:a16="http://schemas.microsoft.com/office/drawing/2014/main" id="{21543F42-1822-4F01-9889-D94B223928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F697AE98-1A76-426C-8D3E-0D53449AD7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517688"/>
            <a:ext cx="6974023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4676B0EF-1A8D-4FA3-B768-5AF99AC486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222</xdr:row>
      <xdr:rowOff>4</xdr:rowOff>
    </xdr:from>
    <xdr:to>
      <xdr:col>41</xdr:col>
      <xdr:colOff>1181396</xdr:colOff>
      <xdr:row>228</xdr:row>
      <xdr:rowOff>114305</xdr:rowOff>
    </xdr:to>
    <xdr:grpSp>
      <xdr:nvGrpSpPr>
        <xdr:cNvPr id="33" name="Grupo 34">
          <a:extLst>
            <a:ext uri="{FF2B5EF4-FFF2-40B4-BE49-F238E27FC236}">
              <a16:creationId xmlns:a16="http://schemas.microsoft.com/office/drawing/2014/main" id="{8AA9E4EE-D168-4CED-922F-0709827CDC22}"/>
            </a:ext>
          </a:extLst>
        </xdr:cNvPr>
        <xdr:cNvGrpSpPr>
          <a:grpSpLocks/>
        </xdr:cNvGrpSpPr>
      </xdr:nvGrpSpPr>
      <xdr:grpSpPr bwMode="auto">
        <a:xfrm>
          <a:off x="0" y="32123328"/>
          <a:ext cx="13637165" cy="1495950"/>
          <a:chOff x="0" y="6479721"/>
          <a:chExt cx="22964185" cy="1974272"/>
        </a:xfrm>
      </xdr:grpSpPr>
      <xdr:sp macro="" textlink="">
        <xdr:nvSpPr>
          <xdr:cNvPr id="34" name="Cuadro de texto 2">
            <a:extLst>
              <a:ext uri="{FF2B5EF4-FFF2-40B4-BE49-F238E27FC236}">
                <a16:creationId xmlns:a16="http://schemas.microsoft.com/office/drawing/2014/main" id="{A91BDD4B-FA27-42EA-8B7D-BF0D4DEEB2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5" name="Cuadro de texto 2">
            <a:extLst>
              <a:ext uri="{FF2B5EF4-FFF2-40B4-BE49-F238E27FC236}">
                <a16:creationId xmlns:a16="http://schemas.microsoft.com/office/drawing/2014/main" id="{9B46F913-BE3C-4C87-A4FA-A82EC69D2D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808766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4C922CD4-5A8E-425C-A669-FFB75FB66E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609599</xdr:colOff>
      <xdr:row>4</xdr:row>
      <xdr:rowOff>127000</xdr:rowOff>
    </xdr:from>
    <xdr:to>
      <xdr:col>19</xdr:col>
      <xdr:colOff>698499</xdr:colOff>
      <xdr:row>5</xdr:row>
      <xdr:rowOff>190500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05086A0-CF41-42CB-A5FE-3EE400346DFA}"/>
            </a:ext>
          </a:extLst>
        </xdr:cNvPr>
        <xdr:cNvSpPr txBox="1"/>
      </xdr:nvSpPr>
      <xdr:spPr>
        <a:xfrm>
          <a:off x="18976974" y="857250"/>
          <a:ext cx="9302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0</xdr:col>
      <xdr:colOff>1</xdr:colOff>
      <xdr:row>26</xdr:row>
      <xdr:rowOff>1</xdr:rowOff>
    </xdr:from>
    <xdr:to>
      <xdr:col>6</xdr:col>
      <xdr:colOff>1285875</xdr:colOff>
      <xdr:row>32</xdr:row>
      <xdr:rowOff>38101</xdr:rowOff>
    </xdr:to>
    <xdr:grpSp>
      <xdr:nvGrpSpPr>
        <xdr:cNvPr id="20" name="Grupo 34">
          <a:extLst>
            <a:ext uri="{FF2B5EF4-FFF2-40B4-BE49-F238E27FC236}">
              <a16:creationId xmlns:a16="http://schemas.microsoft.com/office/drawing/2014/main" id="{FEAF1E41-3F15-4F65-B4C0-86A78B399FD5}"/>
            </a:ext>
          </a:extLst>
        </xdr:cNvPr>
        <xdr:cNvGrpSpPr>
          <a:grpSpLocks/>
        </xdr:cNvGrpSpPr>
      </xdr:nvGrpSpPr>
      <xdr:grpSpPr bwMode="auto">
        <a:xfrm>
          <a:off x="1" y="6885964"/>
          <a:ext cx="9744773" cy="1401311"/>
          <a:chOff x="0" y="6479721"/>
          <a:chExt cx="22964185" cy="1873028"/>
        </a:xfrm>
      </xdr:grpSpPr>
      <xdr:sp macro="" textlink="">
        <xdr:nvSpPr>
          <xdr:cNvPr id="21" name="Cuadro de texto 2">
            <a:extLst>
              <a:ext uri="{FF2B5EF4-FFF2-40B4-BE49-F238E27FC236}">
                <a16:creationId xmlns:a16="http://schemas.microsoft.com/office/drawing/2014/main" id="{A482D1B3-95E6-4C0A-8888-706B3BA678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2" name="Cuadro de texto 2">
            <a:extLst>
              <a:ext uri="{FF2B5EF4-FFF2-40B4-BE49-F238E27FC236}">
                <a16:creationId xmlns:a16="http://schemas.microsoft.com/office/drawing/2014/main" id="{6CAA4CC0-84BD-4C4B-A741-229452CF47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3" name="Cuadro de texto 2">
            <a:extLst>
              <a:ext uri="{FF2B5EF4-FFF2-40B4-BE49-F238E27FC236}">
                <a16:creationId xmlns:a16="http://schemas.microsoft.com/office/drawing/2014/main" id="{FFE7E6C7-3FC1-4C71-89EE-5685867D7A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8</xdr:col>
      <xdr:colOff>209550</xdr:colOff>
      <xdr:row>25</xdr:row>
      <xdr:rowOff>104775</xdr:rowOff>
    </xdr:from>
    <xdr:to>
      <xdr:col>19</xdr:col>
      <xdr:colOff>628649</xdr:colOff>
      <xdr:row>31</xdr:row>
      <xdr:rowOff>142875</xdr:rowOff>
    </xdr:to>
    <xdr:grpSp>
      <xdr:nvGrpSpPr>
        <xdr:cNvPr id="24" name="Grupo 34">
          <a:extLst>
            <a:ext uri="{FF2B5EF4-FFF2-40B4-BE49-F238E27FC236}">
              <a16:creationId xmlns:a16="http://schemas.microsoft.com/office/drawing/2014/main" id="{2186674D-CF1F-4627-8636-E77165F79A34}"/>
            </a:ext>
          </a:extLst>
        </xdr:cNvPr>
        <xdr:cNvGrpSpPr>
          <a:grpSpLocks/>
        </xdr:cNvGrpSpPr>
      </xdr:nvGrpSpPr>
      <xdr:grpSpPr bwMode="auto">
        <a:xfrm>
          <a:off x="3992880" y="6528435"/>
          <a:ext cx="0" cy="1409700"/>
          <a:chOff x="0" y="6479721"/>
          <a:chExt cx="22964185" cy="1873028"/>
        </a:xfrm>
      </xdr:grpSpPr>
      <xdr:sp macro="" textlink="">
        <xdr:nvSpPr>
          <xdr:cNvPr id="25" name="Cuadro de texto 2">
            <a:extLst>
              <a:ext uri="{FF2B5EF4-FFF2-40B4-BE49-F238E27FC236}">
                <a16:creationId xmlns:a16="http://schemas.microsoft.com/office/drawing/2014/main" id="{F87F6BC7-3195-4415-AAA7-04BB877943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6DB58198-BDED-4E9F-997A-B7BDF884BC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27" name="Cuadro de texto 2">
            <a:extLst>
              <a:ext uri="{FF2B5EF4-FFF2-40B4-BE49-F238E27FC236}">
                <a16:creationId xmlns:a16="http://schemas.microsoft.com/office/drawing/2014/main" id="{73350FD9-A37A-42FC-91D7-1857A03D00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20</xdr:col>
      <xdr:colOff>209550</xdr:colOff>
      <xdr:row>25</xdr:row>
      <xdr:rowOff>104775</xdr:rowOff>
    </xdr:from>
    <xdr:to>
      <xdr:col>31</xdr:col>
      <xdr:colOff>628649</xdr:colOff>
      <xdr:row>31</xdr:row>
      <xdr:rowOff>142875</xdr:rowOff>
    </xdr:to>
    <xdr:grpSp>
      <xdr:nvGrpSpPr>
        <xdr:cNvPr id="29" name="Grupo 34">
          <a:extLst>
            <a:ext uri="{FF2B5EF4-FFF2-40B4-BE49-F238E27FC236}">
              <a16:creationId xmlns:a16="http://schemas.microsoft.com/office/drawing/2014/main" id="{76FEDB55-1E28-4660-A163-218D5F55A29C}"/>
            </a:ext>
          </a:extLst>
        </xdr:cNvPr>
        <xdr:cNvGrpSpPr>
          <a:grpSpLocks/>
        </xdr:cNvGrpSpPr>
      </xdr:nvGrpSpPr>
      <xdr:grpSpPr bwMode="auto">
        <a:xfrm>
          <a:off x="3992880" y="6528435"/>
          <a:ext cx="0" cy="1409700"/>
          <a:chOff x="0" y="6479721"/>
          <a:chExt cx="22964185" cy="1873028"/>
        </a:xfrm>
      </xdr:grpSpPr>
      <xdr:sp macro="" textlink="">
        <xdr:nvSpPr>
          <xdr:cNvPr id="30" name="Cuadro de texto 2">
            <a:extLst>
              <a:ext uri="{FF2B5EF4-FFF2-40B4-BE49-F238E27FC236}">
                <a16:creationId xmlns:a16="http://schemas.microsoft.com/office/drawing/2014/main" id="{1B827BBA-7788-4792-A842-5BFA21B87F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1" name="Cuadro de texto 2">
            <a:extLst>
              <a:ext uri="{FF2B5EF4-FFF2-40B4-BE49-F238E27FC236}">
                <a16:creationId xmlns:a16="http://schemas.microsoft.com/office/drawing/2014/main" id="{0EAD6DD5-1ADE-45FF-B5F5-299CE2ADBF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2" name="Cuadro de texto 2">
            <a:extLst>
              <a:ext uri="{FF2B5EF4-FFF2-40B4-BE49-F238E27FC236}">
                <a16:creationId xmlns:a16="http://schemas.microsoft.com/office/drawing/2014/main" id="{C4DC9E6E-75BC-4D1C-A99A-3410BD856B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42</xdr:col>
      <xdr:colOff>609599</xdr:colOff>
      <xdr:row>4</xdr:row>
      <xdr:rowOff>127000</xdr:rowOff>
    </xdr:from>
    <xdr:to>
      <xdr:col>43</xdr:col>
      <xdr:colOff>698499</xdr:colOff>
      <xdr:row>5</xdr:row>
      <xdr:rowOff>190500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AB4FC79-29F3-4972-A75C-A1FEBC166355}"/>
            </a:ext>
          </a:extLst>
        </xdr:cNvPr>
        <xdr:cNvSpPr txBox="1"/>
      </xdr:nvSpPr>
      <xdr:spPr>
        <a:xfrm>
          <a:off x="18988519" y="873847"/>
          <a:ext cx="933162" cy="290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32</xdr:col>
      <xdr:colOff>209550</xdr:colOff>
      <xdr:row>25</xdr:row>
      <xdr:rowOff>104775</xdr:rowOff>
    </xdr:from>
    <xdr:to>
      <xdr:col>43</xdr:col>
      <xdr:colOff>628649</xdr:colOff>
      <xdr:row>31</xdr:row>
      <xdr:rowOff>142875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281314EC-E863-44E0-A4D4-6A56FE722EE1}"/>
            </a:ext>
          </a:extLst>
        </xdr:cNvPr>
        <xdr:cNvGrpSpPr>
          <a:grpSpLocks/>
        </xdr:cNvGrpSpPr>
      </xdr:nvGrpSpPr>
      <xdr:grpSpPr bwMode="auto">
        <a:xfrm>
          <a:off x="3992880" y="6528435"/>
          <a:ext cx="0" cy="1409700"/>
          <a:chOff x="0" y="6479721"/>
          <a:chExt cx="22964185" cy="1873028"/>
        </a:xfrm>
      </xdr:grpSpPr>
      <xdr:sp macro="" textlink="">
        <xdr:nvSpPr>
          <xdr:cNvPr id="36" name="Cuadro de texto 2">
            <a:extLst>
              <a:ext uri="{FF2B5EF4-FFF2-40B4-BE49-F238E27FC236}">
                <a16:creationId xmlns:a16="http://schemas.microsoft.com/office/drawing/2014/main" id="{2E9B383A-0AF5-4FB2-A38F-743F348F43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7" name="Cuadro de texto 2">
            <a:extLst>
              <a:ext uri="{FF2B5EF4-FFF2-40B4-BE49-F238E27FC236}">
                <a16:creationId xmlns:a16="http://schemas.microsoft.com/office/drawing/2014/main" id="{B94B67E9-C048-462F-ACA0-D2994B2068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8" name="Cuadro de texto 2">
            <a:extLst>
              <a:ext uri="{FF2B5EF4-FFF2-40B4-BE49-F238E27FC236}">
                <a16:creationId xmlns:a16="http://schemas.microsoft.com/office/drawing/2014/main" id="{B2012DB0-CB8A-4437-A173-255E1936EC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54</xdr:col>
      <xdr:colOff>609599</xdr:colOff>
      <xdr:row>4</xdr:row>
      <xdr:rowOff>72880</xdr:rowOff>
    </xdr:from>
    <xdr:to>
      <xdr:col>55</xdr:col>
      <xdr:colOff>698499</xdr:colOff>
      <xdr:row>5</xdr:row>
      <xdr:rowOff>136380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C89E1D36-BA35-448F-A737-EA6F94EE618D}"/>
            </a:ext>
          </a:extLst>
        </xdr:cNvPr>
        <xdr:cNvSpPr txBox="1"/>
      </xdr:nvSpPr>
      <xdr:spPr>
        <a:xfrm>
          <a:off x="18988519" y="819727"/>
          <a:ext cx="933162" cy="290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44</xdr:col>
      <xdr:colOff>209550</xdr:colOff>
      <xdr:row>25</xdr:row>
      <xdr:rowOff>104775</xdr:rowOff>
    </xdr:from>
    <xdr:to>
      <xdr:col>55</xdr:col>
      <xdr:colOff>628649</xdr:colOff>
      <xdr:row>31</xdr:row>
      <xdr:rowOff>142875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16A8FB15-CE35-450B-88C0-91786EB8759C}"/>
            </a:ext>
          </a:extLst>
        </xdr:cNvPr>
        <xdr:cNvGrpSpPr>
          <a:grpSpLocks/>
        </xdr:cNvGrpSpPr>
      </xdr:nvGrpSpPr>
      <xdr:grpSpPr bwMode="auto">
        <a:xfrm>
          <a:off x="3992880" y="6528435"/>
          <a:ext cx="0" cy="1409700"/>
          <a:chOff x="0" y="6479721"/>
          <a:chExt cx="22964185" cy="1873028"/>
        </a:xfrm>
      </xdr:grpSpPr>
      <xdr:sp macro="" textlink="">
        <xdr:nvSpPr>
          <xdr:cNvPr id="42" name="Cuadro de texto 2">
            <a:extLst>
              <a:ext uri="{FF2B5EF4-FFF2-40B4-BE49-F238E27FC236}">
                <a16:creationId xmlns:a16="http://schemas.microsoft.com/office/drawing/2014/main" id="{A2022351-24D4-4C1B-8BF3-F840A6C76D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3" name="Cuadro de texto 2">
            <a:extLst>
              <a:ext uri="{FF2B5EF4-FFF2-40B4-BE49-F238E27FC236}">
                <a16:creationId xmlns:a16="http://schemas.microsoft.com/office/drawing/2014/main" id="{92DAF32D-0DCD-4F14-A8B1-3248E451C4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4" name="Cuadro de texto 2">
            <a:extLst>
              <a:ext uri="{FF2B5EF4-FFF2-40B4-BE49-F238E27FC236}">
                <a16:creationId xmlns:a16="http://schemas.microsoft.com/office/drawing/2014/main" id="{24FBB67D-2978-46A8-AAE2-33772ACB47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56</xdr:col>
      <xdr:colOff>43296</xdr:colOff>
      <xdr:row>25</xdr:row>
      <xdr:rowOff>104775</xdr:rowOff>
    </xdr:from>
    <xdr:to>
      <xdr:col>67</xdr:col>
      <xdr:colOff>628649</xdr:colOff>
      <xdr:row>31</xdr:row>
      <xdr:rowOff>142875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id="{BF5A01D6-4349-420D-8754-4B580BA29AA3}"/>
            </a:ext>
          </a:extLst>
        </xdr:cNvPr>
        <xdr:cNvGrpSpPr>
          <a:grpSpLocks/>
        </xdr:cNvGrpSpPr>
      </xdr:nvGrpSpPr>
      <xdr:grpSpPr bwMode="auto">
        <a:xfrm>
          <a:off x="11473296" y="6763536"/>
          <a:ext cx="9909367" cy="1401311"/>
          <a:chOff x="0" y="6479721"/>
          <a:chExt cx="22964185" cy="1873028"/>
        </a:xfrm>
      </xdr:grpSpPr>
      <xdr:sp macro="" textlink="">
        <xdr:nvSpPr>
          <xdr:cNvPr id="50" name="Cuadro de texto 2">
            <a:extLst>
              <a:ext uri="{FF2B5EF4-FFF2-40B4-BE49-F238E27FC236}">
                <a16:creationId xmlns:a16="http://schemas.microsoft.com/office/drawing/2014/main" id="{9883E410-5EBE-4197-80C2-18122F3FA2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1" name="Cuadro de texto 2">
            <a:extLst>
              <a:ext uri="{FF2B5EF4-FFF2-40B4-BE49-F238E27FC236}">
                <a16:creationId xmlns:a16="http://schemas.microsoft.com/office/drawing/2014/main" id="{2659C9C3-EFE3-462C-BBA0-602D75D693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2" name="Cuadro de texto 2">
            <a:extLst>
              <a:ext uri="{FF2B5EF4-FFF2-40B4-BE49-F238E27FC236}">
                <a16:creationId xmlns:a16="http://schemas.microsoft.com/office/drawing/2014/main" id="{5FF23C6D-5C93-4AD4-A465-3D237C82DD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47</xdr:row>
      <xdr:rowOff>4</xdr:rowOff>
    </xdr:from>
    <xdr:to>
      <xdr:col>10</xdr:col>
      <xdr:colOff>1522501</xdr:colOff>
      <xdr:row>54</xdr:row>
      <xdr:rowOff>104779</xdr:rowOff>
    </xdr:to>
    <xdr:grpSp>
      <xdr:nvGrpSpPr>
        <xdr:cNvPr id="10" name="Grupo 34">
          <a:extLst>
            <a:ext uri="{FF2B5EF4-FFF2-40B4-BE49-F238E27FC236}">
              <a16:creationId xmlns:a16="http://schemas.microsoft.com/office/drawing/2014/main" id="{E30DB5DB-E0CA-43EC-81DB-0CBDA0870D45}"/>
            </a:ext>
          </a:extLst>
        </xdr:cNvPr>
        <xdr:cNvGrpSpPr>
          <a:grpSpLocks/>
        </xdr:cNvGrpSpPr>
      </xdr:nvGrpSpPr>
      <xdr:grpSpPr bwMode="auto">
        <a:xfrm>
          <a:off x="1" y="8329087"/>
          <a:ext cx="13735667" cy="1438275"/>
          <a:chOff x="0" y="6479721"/>
          <a:chExt cx="22964185" cy="1910994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7B314AC2-8AF0-403B-B562-DC5B20326E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DB7E862E-E0A8-45A5-98C4-C2C2BB0D9B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745488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E43CCAC0-59E1-4B59-B76C-1CB91E6705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3"/>
  <sheetViews>
    <sheetView showGridLines="0" view="pageBreakPreview" zoomScale="102" zoomScaleNormal="100" zoomScaleSheetLayoutView="102" zoomScalePageLayoutView="10" workbookViewId="0">
      <selection activeCell="AP9" sqref="AP9"/>
    </sheetView>
  </sheetViews>
  <sheetFormatPr baseColWidth="10" defaultColWidth="23" defaultRowHeight="25.5" customHeight="1" x14ac:dyDescent="0.35"/>
  <cols>
    <col min="1" max="1" width="23" style="2"/>
    <col min="2" max="2" width="0" style="2" hidden="1" customWidth="1"/>
    <col min="3" max="3" width="15.42578125" style="2" hidden="1" customWidth="1"/>
    <col min="4" max="7" width="19.5703125" style="2" hidden="1" customWidth="1"/>
    <col min="8" max="11" width="0" style="2" hidden="1" customWidth="1"/>
    <col min="12" max="33" width="23" style="2" hidden="1" customWidth="1"/>
    <col min="34" max="34" width="23" style="2" customWidth="1"/>
    <col min="35" max="35" width="12.28515625" style="2" bestFit="1" customWidth="1"/>
    <col min="36" max="36" width="23" style="2" customWidth="1"/>
    <col min="37" max="37" width="13.42578125" style="2" bestFit="1" customWidth="1"/>
    <col min="38" max="38" width="14.7109375" style="2" bestFit="1" customWidth="1"/>
    <col min="39" max="39" width="13.42578125" style="2" bestFit="1" customWidth="1"/>
    <col min="40" max="40" width="14.140625" style="2" bestFit="1" customWidth="1"/>
    <col min="41" max="41" width="13.42578125" style="2" bestFit="1" customWidth="1"/>
    <col min="42" max="42" width="21" style="2" bestFit="1" customWidth="1"/>
    <col min="43" max="43" width="12.28515625" style="2" bestFit="1" customWidth="1"/>
    <col min="44" max="44" width="16.42578125" style="2" bestFit="1" customWidth="1"/>
    <col min="45" max="16384" width="23" style="2"/>
  </cols>
  <sheetData>
    <row r="1" spans="1:44" ht="25.5" customHeight="1" x14ac:dyDescent="0.35">
      <c r="A1" s="88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4" ht="25.5" customHeight="1" x14ac:dyDescent="0.35">
      <c r="A2" s="88" t="s">
        <v>294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4" ht="25.5" customHeight="1" x14ac:dyDescent="0.35">
      <c r="A3" s="88" t="s">
        <v>295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4" ht="25.5" customHeight="1" x14ac:dyDescent="0.35">
      <c r="A4" s="88" t="s">
        <v>265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</row>
    <row r="5" spans="1:44" ht="25.5" customHeight="1" x14ac:dyDescent="0.35">
      <c r="A5" s="88" t="s">
        <v>29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4" ht="25.5" customHeight="1" x14ac:dyDescent="0.35">
      <c r="A6" s="111" t="s">
        <v>296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</row>
    <row r="7" spans="1:44" ht="34.5" customHeight="1" x14ac:dyDescent="0.35">
      <c r="A7" s="85" t="s">
        <v>25</v>
      </c>
      <c r="B7" s="16" t="s">
        <v>0</v>
      </c>
      <c r="C7" s="85" t="s">
        <v>3</v>
      </c>
      <c r="D7" s="91" t="s">
        <v>37</v>
      </c>
      <c r="E7" s="91"/>
      <c r="F7" s="91"/>
      <c r="G7" s="91"/>
      <c r="H7" s="91"/>
      <c r="I7" s="91"/>
      <c r="J7" s="91"/>
      <c r="K7" s="91"/>
      <c r="L7" s="89" t="s">
        <v>38</v>
      </c>
      <c r="M7" s="89"/>
      <c r="N7" s="89"/>
      <c r="O7" s="89"/>
      <c r="P7" s="89"/>
      <c r="Q7" s="89"/>
      <c r="R7" s="89"/>
      <c r="S7" s="89"/>
      <c r="T7" s="89" t="s">
        <v>39</v>
      </c>
      <c r="U7" s="89"/>
      <c r="V7" s="89"/>
      <c r="W7" s="89"/>
      <c r="X7" s="89"/>
      <c r="Y7" s="89"/>
      <c r="Z7" s="89"/>
      <c r="AA7" s="89"/>
      <c r="AB7" s="89" t="s">
        <v>40</v>
      </c>
      <c r="AC7" s="89"/>
      <c r="AD7" s="89"/>
      <c r="AE7" s="89"/>
      <c r="AF7" s="89"/>
      <c r="AG7" s="89"/>
      <c r="AH7" s="89"/>
      <c r="AI7" s="89"/>
      <c r="AJ7" s="89" t="s">
        <v>290</v>
      </c>
      <c r="AK7" s="89"/>
      <c r="AL7" s="89"/>
      <c r="AM7" s="89"/>
      <c r="AN7" s="89"/>
      <c r="AO7" s="89"/>
      <c r="AP7" s="89"/>
      <c r="AQ7" s="89"/>
    </row>
    <row r="8" spans="1:44" ht="47.25" customHeight="1" x14ac:dyDescent="0.35">
      <c r="A8" s="85"/>
      <c r="B8" s="90" t="s">
        <v>254</v>
      </c>
      <c r="C8" s="85"/>
      <c r="D8" s="85" t="s">
        <v>63</v>
      </c>
      <c r="E8" s="85"/>
      <c r="F8" s="85" t="s">
        <v>30</v>
      </c>
      <c r="G8" s="85"/>
      <c r="H8" s="86" t="s">
        <v>31</v>
      </c>
      <c r="I8" s="86"/>
      <c r="J8" s="13" t="s">
        <v>34</v>
      </c>
      <c r="K8" s="87" t="s">
        <v>3</v>
      </c>
      <c r="L8" s="85" t="s">
        <v>63</v>
      </c>
      <c r="M8" s="85"/>
      <c r="N8" s="85" t="s">
        <v>30</v>
      </c>
      <c r="O8" s="85"/>
      <c r="P8" s="86" t="s">
        <v>31</v>
      </c>
      <c r="Q8" s="86"/>
      <c r="R8" s="13" t="s">
        <v>34</v>
      </c>
      <c r="S8" s="87" t="s">
        <v>3</v>
      </c>
      <c r="T8" s="85" t="s">
        <v>63</v>
      </c>
      <c r="U8" s="85"/>
      <c r="V8" s="85" t="s">
        <v>30</v>
      </c>
      <c r="W8" s="85"/>
      <c r="X8" s="86" t="s">
        <v>31</v>
      </c>
      <c r="Y8" s="86"/>
      <c r="Z8" s="13" t="s">
        <v>34</v>
      </c>
      <c r="AA8" s="87" t="s">
        <v>3</v>
      </c>
      <c r="AB8" s="85" t="s">
        <v>63</v>
      </c>
      <c r="AC8" s="85"/>
      <c r="AD8" s="85" t="s">
        <v>30</v>
      </c>
      <c r="AE8" s="85"/>
      <c r="AF8" s="86" t="s">
        <v>31</v>
      </c>
      <c r="AG8" s="86"/>
      <c r="AH8" s="13" t="s">
        <v>34</v>
      </c>
      <c r="AI8" s="87" t="s">
        <v>3</v>
      </c>
      <c r="AJ8" s="85" t="s">
        <v>291</v>
      </c>
      <c r="AK8" s="85"/>
      <c r="AL8" s="85" t="s">
        <v>30</v>
      </c>
      <c r="AM8" s="85"/>
      <c r="AN8" s="85" t="s">
        <v>292</v>
      </c>
      <c r="AO8" s="86"/>
      <c r="AP8" s="78" t="s">
        <v>34</v>
      </c>
      <c r="AQ8" s="87" t="s">
        <v>3</v>
      </c>
    </row>
    <row r="9" spans="1:44" ht="47.25" customHeight="1" x14ac:dyDescent="0.35">
      <c r="A9" s="85"/>
      <c r="B9" s="90"/>
      <c r="C9" s="85"/>
      <c r="D9" s="17" t="s">
        <v>1</v>
      </c>
      <c r="E9" s="17" t="s">
        <v>2</v>
      </c>
      <c r="F9" s="17" t="s">
        <v>1</v>
      </c>
      <c r="G9" s="17" t="s">
        <v>2</v>
      </c>
      <c r="H9" s="17" t="s">
        <v>4</v>
      </c>
      <c r="I9" s="17" t="s">
        <v>2</v>
      </c>
      <c r="J9" s="13" t="s">
        <v>255</v>
      </c>
      <c r="K9" s="87"/>
      <c r="L9" s="17" t="s">
        <v>1</v>
      </c>
      <c r="M9" s="17" t="s">
        <v>2</v>
      </c>
      <c r="N9" s="17" t="s">
        <v>1</v>
      </c>
      <c r="O9" s="17" t="s">
        <v>2</v>
      </c>
      <c r="P9" s="17" t="s">
        <v>4</v>
      </c>
      <c r="Q9" s="17" t="s">
        <v>2</v>
      </c>
      <c r="R9" s="13" t="s">
        <v>271</v>
      </c>
      <c r="S9" s="87"/>
      <c r="T9" s="17" t="s">
        <v>1</v>
      </c>
      <c r="U9" s="17" t="s">
        <v>2</v>
      </c>
      <c r="V9" s="17" t="s">
        <v>1</v>
      </c>
      <c r="W9" s="17" t="s">
        <v>2</v>
      </c>
      <c r="X9" s="17" t="s">
        <v>4</v>
      </c>
      <c r="Y9" s="17" t="s">
        <v>2</v>
      </c>
      <c r="Z9" s="13" t="s">
        <v>273</v>
      </c>
      <c r="AA9" s="87"/>
      <c r="AB9" s="17" t="s">
        <v>1</v>
      </c>
      <c r="AC9" s="17" t="s">
        <v>2</v>
      </c>
      <c r="AD9" s="17" t="s">
        <v>1</v>
      </c>
      <c r="AE9" s="17" t="s">
        <v>2</v>
      </c>
      <c r="AF9" s="17" t="s">
        <v>4</v>
      </c>
      <c r="AG9" s="17" t="s">
        <v>2</v>
      </c>
      <c r="AH9" s="13" t="s">
        <v>297</v>
      </c>
      <c r="AI9" s="87"/>
      <c r="AJ9" s="76" t="s">
        <v>1</v>
      </c>
      <c r="AK9" s="76" t="s">
        <v>2</v>
      </c>
      <c r="AL9" s="76" t="s">
        <v>1</v>
      </c>
      <c r="AM9" s="76" t="s">
        <v>2</v>
      </c>
      <c r="AN9" s="76" t="s">
        <v>4</v>
      </c>
      <c r="AO9" s="76" t="s">
        <v>2</v>
      </c>
      <c r="AP9" s="78" t="s">
        <v>298</v>
      </c>
      <c r="AQ9" s="87"/>
    </row>
    <row r="10" spans="1:44" ht="25.5" customHeight="1" x14ac:dyDescent="0.35">
      <c r="A10" s="18" t="s">
        <v>5</v>
      </c>
      <c r="B10" s="1">
        <f>881189+6758804</f>
        <v>7639993</v>
      </c>
      <c r="C10" s="19">
        <f>+B10*100%/B13</f>
        <v>0.91044914141826416</v>
      </c>
      <c r="D10" s="1">
        <v>0</v>
      </c>
      <c r="E10" s="1">
        <v>0</v>
      </c>
      <c r="F10" s="1">
        <v>51809.760000000002</v>
      </c>
      <c r="G10" s="1">
        <f>551633.76+19823</f>
        <v>571456.76</v>
      </c>
      <c r="H10" s="1">
        <v>972642.24</v>
      </c>
      <c r="I10" s="1">
        <v>972642.24</v>
      </c>
      <c r="J10" s="1">
        <f>(+B10+D10+F10+H10-E10-G10-I10)</f>
        <v>7120346</v>
      </c>
      <c r="K10" s="19">
        <f>+J10*100%/J13</f>
        <v>0.90409847795052867</v>
      </c>
      <c r="L10" s="1">
        <v>0</v>
      </c>
      <c r="M10" s="1">
        <v>0</v>
      </c>
      <c r="N10" s="1">
        <v>5932.87</v>
      </c>
      <c r="O10" s="1">
        <v>22711.64</v>
      </c>
      <c r="P10" s="1">
        <v>534749.85</v>
      </c>
      <c r="Q10" s="1">
        <v>534749.85</v>
      </c>
      <c r="R10" s="1">
        <f>+J10+L10+N10+P10-M10-O10-Q10</f>
        <v>7103567.2300000004</v>
      </c>
      <c r="S10" s="19">
        <f>+R10*100%/R13</f>
        <v>0.90293563988804082</v>
      </c>
      <c r="T10" s="1">
        <v>0</v>
      </c>
      <c r="U10" s="1">
        <v>0</v>
      </c>
      <c r="V10" s="1">
        <v>0</v>
      </c>
      <c r="W10" s="1">
        <v>0</v>
      </c>
      <c r="X10" s="1">
        <v>928764.16</v>
      </c>
      <c r="Y10" s="1">
        <v>928764.16</v>
      </c>
      <c r="Z10" s="1">
        <f>+R10+T10+V10+X10-U10-W10-Y10</f>
        <v>7103567.2300000004</v>
      </c>
      <c r="AA10" s="19">
        <f>+Z10*100%/Z13</f>
        <v>0.90293563988804082</v>
      </c>
      <c r="AB10" s="1">
        <v>0</v>
      </c>
      <c r="AC10" s="1">
        <v>52682.239999999998</v>
      </c>
      <c r="AD10" s="1">
        <v>230631.2</v>
      </c>
      <c r="AE10" s="1">
        <v>0.01</v>
      </c>
      <c r="AF10" s="1">
        <v>1591999.7</v>
      </c>
      <c r="AG10" s="1">
        <v>1591999.7</v>
      </c>
      <c r="AH10" s="1">
        <f>+Z10+AB10+AD10+AF10-AC10-AE10-AG10</f>
        <v>7281516.1800000006</v>
      </c>
      <c r="AI10" s="19">
        <f>+AH10*100%/AH13</f>
        <v>0.88013693655312353</v>
      </c>
      <c r="AJ10" s="1">
        <v>15049013.380000001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f>+AH10+AJ10+AL10+AN10-AK10-AM10-AO10</f>
        <v>22330529.560000002</v>
      </c>
      <c r="AQ10" s="19">
        <f>+AP10*100%/AP13</f>
        <v>0.94081145946671541</v>
      </c>
      <c r="AR10" s="71"/>
    </row>
    <row r="11" spans="1:44" ht="39.75" customHeight="1" x14ac:dyDescent="0.35">
      <c r="A11" s="20" t="s">
        <v>6</v>
      </c>
      <c r="B11" s="1">
        <v>150000</v>
      </c>
      <c r="C11" s="19">
        <f>+B11*100%/B13</f>
        <v>1.7875326746076812E-2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f t="shared" ref="J11:J14" si="0">+B11+D11+F11+H11-E11-G11-I11</f>
        <v>150000</v>
      </c>
      <c r="K11" s="19">
        <f>+J11*100%/J13</f>
        <v>1.9046092941632231E-2</v>
      </c>
      <c r="L11" s="1">
        <v>0</v>
      </c>
      <c r="M11" s="1">
        <v>0</v>
      </c>
      <c r="N11" s="1">
        <v>0</v>
      </c>
      <c r="O11" s="1">
        <v>0</v>
      </c>
      <c r="P11" s="1">
        <v>150000</v>
      </c>
      <c r="Q11" s="1">
        <v>150000</v>
      </c>
      <c r="R11" s="1">
        <f t="shared" ref="R11:R14" si="1">+J11+L11+N11+P11-M11-O11-Q11</f>
        <v>150000</v>
      </c>
      <c r="S11" s="19">
        <f>+R11*100%/R13</f>
        <v>1.9066525535397252E-2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f t="shared" ref="Z11:Z12" si="2">+R11+T11+V11+X11-U11-W11-Y11</f>
        <v>150000</v>
      </c>
      <c r="AA11" s="19">
        <f>+Z11*100%/Z13</f>
        <v>1.9066525535397252E-2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f t="shared" ref="AH11:AH12" si="3">+Z11+AB11+AD11+AF11-AC11-AE11-AG11</f>
        <v>150000</v>
      </c>
      <c r="AI11" s="19">
        <f>+AH11*100%/AH13</f>
        <v>1.8130913565170229E-2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f t="shared" ref="AP11:AP12" si="4">+AH11+AJ11+AL11+AN11-AK11-AM11-AO11</f>
        <v>150000</v>
      </c>
      <c r="AQ11" s="19">
        <f>+AP11*100%/AP13</f>
        <v>6.3196763220875135E-3</v>
      </c>
      <c r="AR11" s="71"/>
    </row>
    <row r="12" spans="1:44" ht="25.5" customHeight="1" x14ac:dyDescent="0.35">
      <c r="A12" s="20" t="s">
        <v>7</v>
      </c>
      <c r="B12" s="1">
        <f>40800+560662</f>
        <v>601462</v>
      </c>
      <c r="C12" s="19">
        <f>+B12*100%/B13</f>
        <v>7.1675531835659015E-2</v>
      </c>
      <c r="D12" s="1">
        <v>0</v>
      </c>
      <c r="E12" s="1">
        <v>0</v>
      </c>
      <c r="F12" s="1">
        <v>0</v>
      </c>
      <c r="G12" s="1">
        <f>16000-19823</f>
        <v>-3823</v>
      </c>
      <c r="H12" s="1">
        <v>0</v>
      </c>
      <c r="I12" s="1">
        <v>0</v>
      </c>
      <c r="J12" s="1">
        <f t="shared" si="0"/>
        <v>605285</v>
      </c>
      <c r="K12" s="19">
        <f>+J12*100%/J13</f>
        <v>7.6855429107839102E-2</v>
      </c>
      <c r="L12" s="1">
        <v>0</v>
      </c>
      <c r="M12" s="1">
        <v>0</v>
      </c>
      <c r="N12" s="1">
        <v>8338.869999999999</v>
      </c>
      <c r="O12" s="1">
        <v>0</v>
      </c>
      <c r="P12" s="1">
        <v>89076.98</v>
      </c>
      <c r="Q12" s="1">
        <v>89076.98</v>
      </c>
      <c r="R12" s="1">
        <f t="shared" si="1"/>
        <v>613623.87</v>
      </c>
      <c r="S12" s="19">
        <f>+R12*100%/R13</f>
        <v>7.7997834576561884E-2</v>
      </c>
      <c r="T12" s="1">
        <v>0</v>
      </c>
      <c r="U12" s="1">
        <v>0</v>
      </c>
      <c r="V12" s="1">
        <v>0</v>
      </c>
      <c r="W12" s="1">
        <v>0</v>
      </c>
      <c r="X12" s="1">
        <v>153152.67000000001</v>
      </c>
      <c r="Y12" s="1">
        <v>153152.67000000001</v>
      </c>
      <c r="Z12" s="1">
        <f t="shared" si="2"/>
        <v>613623.87</v>
      </c>
      <c r="AA12" s="19">
        <f>+Z12*100%/Z13</f>
        <v>7.7997834576561884E-2</v>
      </c>
      <c r="AB12" s="1">
        <v>52682.239999999998</v>
      </c>
      <c r="AC12" s="1">
        <v>0</v>
      </c>
      <c r="AD12" s="1">
        <v>175340.53</v>
      </c>
      <c r="AE12" s="1">
        <v>0</v>
      </c>
      <c r="AF12" s="1">
        <v>172345.03</v>
      </c>
      <c r="AG12" s="1">
        <v>172345.03</v>
      </c>
      <c r="AH12" s="1">
        <f t="shared" si="3"/>
        <v>841646.64</v>
      </c>
      <c r="AI12" s="19">
        <f>+AH12*100%/AH13</f>
        <v>0.1017321498817063</v>
      </c>
      <c r="AJ12" s="1">
        <v>413216.62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f t="shared" si="4"/>
        <v>1254863.26</v>
      </c>
      <c r="AQ12" s="19">
        <f>+AP12*100%/AP13</f>
        <v>5.2868864211196978E-2</v>
      </c>
      <c r="AR12" s="71"/>
    </row>
    <row r="13" spans="1:44" ht="25.5" customHeight="1" x14ac:dyDescent="0.35">
      <c r="A13" s="21" t="s">
        <v>8</v>
      </c>
      <c r="B13" s="22">
        <f>+B10+B11+B12</f>
        <v>8391455</v>
      </c>
      <c r="C13" s="23">
        <f>SUM(C10:C12)</f>
        <v>1</v>
      </c>
      <c r="D13" s="22">
        <f>+D10+D11+D12</f>
        <v>0</v>
      </c>
      <c r="E13" s="22">
        <f t="shared" ref="E13:J13" si="5">+E10+E11+E12</f>
        <v>0</v>
      </c>
      <c r="F13" s="22">
        <f t="shared" si="5"/>
        <v>51809.760000000002</v>
      </c>
      <c r="G13" s="22">
        <f t="shared" si="5"/>
        <v>567633.76</v>
      </c>
      <c r="H13" s="22">
        <f t="shared" si="5"/>
        <v>972642.24</v>
      </c>
      <c r="I13" s="22">
        <f t="shared" si="5"/>
        <v>972642.24</v>
      </c>
      <c r="J13" s="22">
        <f t="shared" si="5"/>
        <v>7875631</v>
      </c>
      <c r="K13" s="23">
        <f>SUM(K10:K12)</f>
        <v>1</v>
      </c>
      <c r="L13" s="22">
        <f>+L10+L11+L12</f>
        <v>0</v>
      </c>
      <c r="M13" s="22">
        <f t="shared" ref="M13:R13" si="6">+M10+M11+M12</f>
        <v>0</v>
      </c>
      <c r="N13" s="22">
        <f t="shared" si="6"/>
        <v>14271.739999999998</v>
      </c>
      <c r="O13" s="22">
        <f t="shared" si="6"/>
        <v>22711.64</v>
      </c>
      <c r="P13" s="22">
        <f t="shared" si="6"/>
        <v>773826.83</v>
      </c>
      <c r="Q13" s="22">
        <f t="shared" si="6"/>
        <v>773826.83</v>
      </c>
      <c r="R13" s="22">
        <f t="shared" si="6"/>
        <v>7867191.1000000006</v>
      </c>
      <c r="S13" s="23">
        <f>SUM(S10:S12)</f>
        <v>0.99999999999999989</v>
      </c>
      <c r="T13" s="22">
        <f>+T10+T11+T12</f>
        <v>0</v>
      </c>
      <c r="U13" s="22">
        <f t="shared" ref="U13:Z13" si="7">+U10+U11+U12</f>
        <v>0</v>
      </c>
      <c r="V13" s="22">
        <f t="shared" si="7"/>
        <v>0</v>
      </c>
      <c r="W13" s="22">
        <f t="shared" si="7"/>
        <v>0</v>
      </c>
      <c r="X13" s="22">
        <f t="shared" si="7"/>
        <v>1081916.83</v>
      </c>
      <c r="Y13" s="22">
        <f t="shared" si="7"/>
        <v>1081916.83</v>
      </c>
      <c r="Z13" s="22">
        <f t="shared" si="7"/>
        <v>7867191.1000000006</v>
      </c>
      <c r="AA13" s="23">
        <f>SUM(AA10:AA12)</f>
        <v>0.99999999999999989</v>
      </c>
      <c r="AB13" s="22">
        <f>+AB10+AB11+AB12</f>
        <v>52682.239999999998</v>
      </c>
      <c r="AC13" s="22">
        <f t="shared" ref="AC13:AH13" si="8">+AC10+AC11+AC12</f>
        <v>52682.239999999998</v>
      </c>
      <c r="AD13" s="22">
        <f t="shared" si="8"/>
        <v>405971.73</v>
      </c>
      <c r="AE13" s="22">
        <f t="shared" si="8"/>
        <v>0.01</v>
      </c>
      <c r="AF13" s="22">
        <f t="shared" si="8"/>
        <v>1764344.73</v>
      </c>
      <c r="AG13" s="22">
        <f t="shared" si="8"/>
        <v>1764344.73</v>
      </c>
      <c r="AH13" s="22">
        <f t="shared" si="8"/>
        <v>8273162.8200000003</v>
      </c>
      <c r="AI13" s="23">
        <f>SUM(AI10:AI12)</f>
        <v>1</v>
      </c>
      <c r="AJ13" s="22">
        <f>+AJ10+AJ11+AJ12</f>
        <v>15462230</v>
      </c>
      <c r="AK13" s="22">
        <f t="shared" ref="AK13:AP13" si="9">+AK10+AK11+AK12</f>
        <v>0</v>
      </c>
      <c r="AL13" s="22">
        <f t="shared" si="9"/>
        <v>0</v>
      </c>
      <c r="AM13" s="22">
        <f t="shared" si="9"/>
        <v>0</v>
      </c>
      <c r="AN13" s="22">
        <f t="shared" si="9"/>
        <v>0</v>
      </c>
      <c r="AO13" s="22">
        <f t="shared" si="9"/>
        <v>0</v>
      </c>
      <c r="AP13" s="22">
        <f t="shared" si="9"/>
        <v>23735392.820000004</v>
      </c>
      <c r="AQ13" s="23">
        <f>SUM(AQ10:AQ12)</f>
        <v>0.99999999999999989</v>
      </c>
      <c r="AR13" s="71"/>
    </row>
    <row r="14" spans="1:44" ht="36.75" customHeight="1" x14ac:dyDescent="0.35">
      <c r="A14" s="20" t="s">
        <v>36</v>
      </c>
      <c r="B14" s="1">
        <f>1762542+1160374</f>
        <v>2922916</v>
      </c>
      <c r="C14" s="24" t="s">
        <v>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f t="shared" si="0"/>
        <v>2922916</v>
      </c>
      <c r="K14" s="24" t="s">
        <v>22</v>
      </c>
      <c r="L14" s="1">
        <v>0</v>
      </c>
      <c r="M14" s="1">
        <v>0</v>
      </c>
      <c r="N14" s="1">
        <v>8439.9</v>
      </c>
      <c r="O14" s="1">
        <v>0</v>
      </c>
      <c r="P14" s="1">
        <v>786260.69</v>
      </c>
      <c r="Q14" s="1">
        <v>786260.69</v>
      </c>
      <c r="R14" s="1">
        <f t="shared" si="1"/>
        <v>2931355.9</v>
      </c>
      <c r="S14" s="24" t="s">
        <v>22</v>
      </c>
      <c r="T14" s="1">
        <v>0</v>
      </c>
      <c r="U14" s="1">
        <v>0</v>
      </c>
      <c r="V14" s="1">
        <v>0</v>
      </c>
      <c r="W14" s="1">
        <v>0</v>
      </c>
      <c r="X14" s="1">
        <v>693566.69</v>
      </c>
      <c r="Y14" s="1">
        <v>693566.69</v>
      </c>
      <c r="Z14" s="1">
        <f t="shared" ref="Z14" si="10">+R14+T14+V14+X14-U14-W14-Y14</f>
        <v>2931355.9</v>
      </c>
      <c r="AA14" s="24" t="s">
        <v>22</v>
      </c>
      <c r="AB14" s="1">
        <v>0</v>
      </c>
      <c r="AC14" s="1">
        <v>0</v>
      </c>
      <c r="AD14" s="1">
        <v>0</v>
      </c>
      <c r="AE14" s="1">
        <v>405971.72</v>
      </c>
      <c r="AF14" s="1">
        <v>367280.28</v>
      </c>
      <c r="AG14" s="1">
        <v>367280.28</v>
      </c>
      <c r="AH14" s="1">
        <f t="shared" ref="AH14" si="11">+Z14+AB14+AD14+AF14-AC14-AE14-AG14</f>
        <v>2525384.1799999997</v>
      </c>
      <c r="AI14" s="24" t="s">
        <v>22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f t="shared" ref="AP14" si="12">+AH14+AJ14+AL14+AN14-AK14-AM14-AO14</f>
        <v>2525384.1799999997</v>
      </c>
      <c r="AQ14" s="24" t="s">
        <v>22</v>
      </c>
      <c r="AR14" s="71"/>
    </row>
    <row r="15" spans="1:44" ht="25.5" customHeight="1" x14ac:dyDescent="0.3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Z15" s="68"/>
      <c r="AH15" s="68"/>
      <c r="AP15" s="68"/>
    </row>
    <row r="16" spans="1:44" ht="25.5" customHeight="1" x14ac:dyDescent="0.35">
      <c r="A16" s="75" t="s">
        <v>28</v>
      </c>
      <c r="B16" s="75"/>
      <c r="C16" s="75"/>
      <c r="D16" s="75"/>
      <c r="E16" s="75"/>
      <c r="F16" s="75"/>
      <c r="G16" s="75"/>
      <c r="H16" s="75"/>
      <c r="I16" s="75"/>
      <c r="R16" s="68"/>
    </row>
    <row r="17" spans="1:43" ht="25.5" customHeight="1" x14ac:dyDescent="0.35">
      <c r="A17" s="61"/>
      <c r="B17" s="61"/>
      <c r="C17" s="61"/>
      <c r="D17" s="61"/>
      <c r="E17" s="61"/>
      <c r="F17" s="61"/>
      <c r="G17" s="61"/>
      <c r="H17" s="61"/>
      <c r="I17" s="61"/>
      <c r="R17" s="68"/>
    </row>
    <row r="18" spans="1:43" ht="25.5" customHeight="1" x14ac:dyDescent="0.35">
      <c r="A18" s="61"/>
      <c r="B18" s="61"/>
      <c r="C18" s="61"/>
      <c r="D18" s="61"/>
      <c r="E18" s="61"/>
      <c r="F18" s="61"/>
      <c r="G18" s="61"/>
      <c r="H18" s="61"/>
      <c r="I18" s="61"/>
    </row>
    <row r="19" spans="1:43" ht="25.5" customHeight="1" x14ac:dyDescent="0.35">
      <c r="A19" s="61"/>
      <c r="B19" s="61"/>
      <c r="C19" s="61"/>
      <c r="D19" s="61"/>
      <c r="E19" s="61"/>
      <c r="F19" s="61"/>
      <c r="G19" s="61"/>
      <c r="H19" s="61"/>
      <c r="I19" s="61"/>
    </row>
    <row r="20" spans="1:43" ht="25.5" customHeight="1" x14ac:dyDescent="0.35">
      <c r="A20" s="61"/>
      <c r="B20" s="61"/>
      <c r="C20" s="61"/>
      <c r="D20" s="61"/>
      <c r="E20" s="61"/>
      <c r="F20" s="61"/>
      <c r="G20" s="61"/>
      <c r="H20" s="61"/>
      <c r="I20" s="61"/>
    </row>
    <row r="21" spans="1:43" ht="25.5" customHeight="1" x14ac:dyDescent="0.35">
      <c r="A21" s="61"/>
      <c r="B21" s="61"/>
      <c r="C21" s="61"/>
      <c r="D21" s="61"/>
      <c r="E21" s="61"/>
      <c r="F21" s="61"/>
      <c r="G21" s="61"/>
      <c r="H21" s="61"/>
      <c r="I21" s="61"/>
    </row>
    <row r="22" spans="1:43" ht="25.5" customHeight="1" x14ac:dyDescent="0.35">
      <c r="A22" s="5"/>
      <c r="B22" s="5"/>
      <c r="C22" s="5"/>
      <c r="D22" s="5"/>
      <c r="E22" s="5"/>
      <c r="F22" s="5"/>
      <c r="G22" s="5"/>
      <c r="H22" s="5"/>
      <c r="I22" s="5"/>
    </row>
    <row r="23" spans="1:43" ht="25.5" customHeight="1" x14ac:dyDescent="0.35">
      <c r="A23" s="5"/>
      <c r="B23" s="5"/>
      <c r="C23" s="5"/>
      <c r="D23" s="5"/>
      <c r="E23" s="5"/>
      <c r="F23" s="5"/>
      <c r="G23" s="5"/>
      <c r="H23" s="5"/>
      <c r="I23" s="5"/>
    </row>
    <row r="24" spans="1:43" ht="25.5" customHeight="1" x14ac:dyDescent="0.35">
      <c r="A24" s="5"/>
      <c r="B24" s="5"/>
      <c r="C24" s="5"/>
      <c r="D24" s="5"/>
      <c r="E24" s="5"/>
      <c r="F24" s="5"/>
      <c r="G24" s="5"/>
      <c r="H24" s="5"/>
      <c r="I24" s="5"/>
    </row>
    <row r="25" spans="1:43" ht="25.5" customHeight="1" x14ac:dyDescent="0.35">
      <c r="A25" s="5"/>
      <c r="B25" s="5"/>
      <c r="C25" s="5"/>
      <c r="D25" s="5"/>
      <c r="E25" s="5"/>
      <c r="F25" s="5"/>
      <c r="G25" s="5"/>
      <c r="H25" s="5"/>
      <c r="I25" s="5"/>
    </row>
    <row r="26" spans="1:43" ht="25.5" customHeight="1" x14ac:dyDescent="0.35">
      <c r="A26" s="5"/>
      <c r="B26" s="5"/>
      <c r="C26" s="5"/>
      <c r="D26" s="5"/>
      <c r="E26" s="5"/>
      <c r="F26" s="5"/>
      <c r="G26" s="5"/>
      <c r="H26" s="5"/>
      <c r="I26" s="5"/>
    </row>
    <row r="27" spans="1:43" ht="25.5" customHeight="1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43" ht="25.5" customHeight="1" x14ac:dyDescent="0.35">
      <c r="A28" s="5"/>
      <c r="B28" s="5"/>
      <c r="C28" s="5"/>
      <c r="D28" s="5"/>
      <c r="E28" s="5"/>
      <c r="F28" s="5"/>
      <c r="G28" s="5"/>
      <c r="H28" s="5"/>
      <c r="I28" s="5"/>
    </row>
    <row r="29" spans="1:43" ht="25.5" customHeight="1" x14ac:dyDescent="0.35">
      <c r="A29" s="9"/>
      <c r="B29" s="5"/>
      <c r="C29" s="5"/>
      <c r="D29" s="5"/>
      <c r="E29" s="5"/>
      <c r="F29" s="5"/>
      <c r="G29" s="5"/>
      <c r="H29" s="5"/>
      <c r="I29" s="5"/>
      <c r="L29" s="9"/>
      <c r="T29" s="9"/>
      <c r="AB29" s="9"/>
      <c r="AJ29" s="9"/>
    </row>
    <row r="30" spans="1:43" s="12" customFormat="1" ht="28.5" customHeight="1" x14ac:dyDescent="0.3">
      <c r="A30" s="84"/>
      <c r="B30" s="84"/>
      <c r="C30" s="84"/>
      <c r="D30" s="84"/>
      <c r="E30" s="84"/>
      <c r="F30" s="84"/>
      <c r="G30" s="84"/>
      <c r="H30" s="84"/>
      <c r="I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</row>
    <row r="31" spans="1:43" s="12" customFormat="1" ht="15" x14ac:dyDescent="0.3">
      <c r="A31" s="45"/>
      <c r="B31" s="46"/>
      <c r="C31" s="46"/>
      <c r="D31" s="46"/>
      <c r="E31" s="46"/>
      <c r="F31" s="46"/>
      <c r="G31" s="46"/>
      <c r="H31" s="46"/>
      <c r="I31" s="46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</row>
    <row r="32" spans="1:43" s="12" customFormat="1" ht="36.75" customHeight="1" x14ac:dyDescent="0.3">
      <c r="A32" s="83"/>
      <c r="B32" s="83"/>
      <c r="C32" s="83"/>
      <c r="D32" s="83"/>
      <c r="E32" s="83"/>
      <c r="F32" s="83"/>
      <c r="G32" s="83"/>
      <c r="H32" s="83"/>
      <c r="I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</row>
    <row r="33" spans="1:43" s="11" customFormat="1" ht="15" x14ac:dyDescent="0.25">
      <c r="A33" s="47"/>
      <c r="J33" s="48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</row>
  </sheetData>
  <mergeCells count="44">
    <mergeCell ref="AB7:AI7"/>
    <mergeCell ref="AN8:AO8"/>
    <mergeCell ref="AQ8:AQ9"/>
    <mergeCell ref="A3:AQ3"/>
    <mergeCell ref="A6:AQ6"/>
    <mergeCell ref="AJ30:AQ30"/>
    <mergeCell ref="A1:AQ1"/>
    <mergeCell ref="A2:AQ2"/>
    <mergeCell ref="A4:AQ4"/>
    <mergeCell ref="A5:AQ5"/>
    <mergeCell ref="AJ7:AQ7"/>
    <mergeCell ref="A7:A9"/>
    <mergeCell ref="B8:B9"/>
    <mergeCell ref="K8:K9"/>
    <mergeCell ref="L7:S7"/>
    <mergeCell ref="T7:AA7"/>
    <mergeCell ref="D8:E8"/>
    <mergeCell ref="F8:G8"/>
    <mergeCell ref="H8:I8"/>
    <mergeCell ref="D7:K7"/>
    <mergeCell ref="C7:C9"/>
    <mergeCell ref="AJ32:AQ32"/>
    <mergeCell ref="N8:O8"/>
    <mergeCell ref="P8:Q8"/>
    <mergeCell ref="L8:M8"/>
    <mergeCell ref="AB8:AC8"/>
    <mergeCell ref="AD8:AE8"/>
    <mergeCell ref="AF8:AG8"/>
    <mergeCell ref="AI8:AI9"/>
    <mergeCell ref="T8:U8"/>
    <mergeCell ref="V8:W8"/>
    <mergeCell ref="X8:Y8"/>
    <mergeCell ref="AA8:AA9"/>
    <mergeCell ref="AB32:AI32"/>
    <mergeCell ref="S8:S9"/>
    <mergeCell ref="AJ8:AK8"/>
    <mergeCell ref="AL8:AM8"/>
    <mergeCell ref="A32:I32"/>
    <mergeCell ref="A30:I30"/>
    <mergeCell ref="L30:S30"/>
    <mergeCell ref="T30:AA30"/>
    <mergeCell ref="AB30:AI30"/>
    <mergeCell ref="L32:S32"/>
    <mergeCell ref="T32:AA32"/>
  </mergeCells>
  <printOptions horizontalCentered="1"/>
  <pageMargins left="0.7" right="0.7" top="0.75" bottom="0.75" header="0.3" footer="0.3"/>
  <pageSetup scale="67" fitToHeight="0" orientation="landscape" r:id="rId1"/>
  <colBreaks count="3" manualBreakCount="3">
    <brk id="11" max="1048575" man="1"/>
    <brk id="19" max="1048575" man="1"/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237"/>
  <sheetViews>
    <sheetView showGridLines="0" view="pageBreakPreview" zoomScale="91" zoomScaleNormal="100" zoomScaleSheetLayoutView="91" workbookViewId="0">
      <selection activeCell="AO10" sqref="AO10"/>
    </sheetView>
  </sheetViews>
  <sheetFormatPr baseColWidth="10" defaultColWidth="18.7109375" defaultRowHeight="18" x14ac:dyDescent="0.35"/>
  <cols>
    <col min="1" max="1" width="18.7109375" style="2"/>
    <col min="2" max="10" width="0" style="2" hidden="1" customWidth="1"/>
    <col min="11" max="32" width="18.7109375" style="2" hidden="1" customWidth="1"/>
    <col min="33" max="34" width="18.7109375" style="2" customWidth="1"/>
    <col min="35" max="16384" width="18.7109375" style="2"/>
  </cols>
  <sheetData>
    <row r="1" spans="1:42" ht="18.75" customHeight="1" x14ac:dyDescent="0.35">
      <c r="A1" s="88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</row>
    <row r="2" spans="1:42" ht="18" customHeight="1" x14ac:dyDescent="0.35">
      <c r="A2" s="88" t="s">
        <v>294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</row>
    <row r="3" spans="1:42" ht="18" customHeight="1" x14ac:dyDescent="0.35">
      <c r="A3" s="88" t="s">
        <v>295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</row>
    <row r="4" spans="1:42" ht="18.75" customHeight="1" x14ac:dyDescent="0.35">
      <c r="A4" s="88" t="s">
        <v>61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</row>
    <row r="5" spans="1:42" ht="18.75" customHeight="1" x14ac:dyDescent="0.35">
      <c r="A5" s="88" t="s">
        <v>266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</row>
    <row r="6" spans="1:42" ht="18.75" customHeight="1" x14ac:dyDescent="0.35">
      <c r="A6" s="88" t="s">
        <v>24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7" spans="1:42" ht="18.75" x14ac:dyDescent="0.35">
      <c r="A7" s="88" t="s">
        <v>296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</row>
    <row r="8" spans="1:42" ht="34.5" customHeight="1" x14ac:dyDescent="0.35">
      <c r="A8" s="85" t="s">
        <v>23</v>
      </c>
      <c r="B8" s="16" t="s">
        <v>0</v>
      </c>
      <c r="C8" s="91" t="s">
        <v>37</v>
      </c>
      <c r="D8" s="91"/>
      <c r="E8" s="91"/>
      <c r="F8" s="91"/>
      <c r="G8" s="91"/>
      <c r="H8" s="91"/>
      <c r="I8" s="91"/>
      <c r="J8" s="91"/>
      <c r="K8" s="91" t="s">
        <v>41</v>
      </c>
      <c r="L8" s="91"/>
      <c r="M8" s="91"/>
      <c r="N8" s="91"/>
      <c r="O8" s="91"/>
      <c r="P8" s="91"/>
      <c r="Q8" s="91"/>
      <c r="R8" s="91"/>
      <c r="S8" s="91" t="s">
        <v>42</v>
      </c>
      <c r="T8" s="91"/>
      <c r="U8" s="91"/>
      <c r="V8" s="91"/>
      <c r="W8" s="91"/>
      <c r="X8" s="91"/>
      <c r="Y8" s="91"/>
      <c r="Z8" s="91"/>
      <c r="AA8" s="91" t="s">
        <v>43</v>
      </c>
      <c r="AB8" s="91"/>
      <c r="AC8" s="91"/>
      <c r="AD8" s="91"/>
      <c r="AE8" s="91"/>
      <c r="AF8" s="91"/>
      <c r="AG8" s="91"/>
      <c r="AH8" s="91"/>
      <c r="AI8" s="91" t="s">
        <v>277</v>
      </c>
      <c r="AJ8" s="91"/>
      <c r="AK8" s="91"/>
      <c r="AL8" s="91"/>
      <c r="AM8" s="91"/>
      <c r="AN8" s="91"/>
      <c r="AO8" s="91"/>
      <c r="AP8" s="91"/>
    </row>
    <row r="9" spans="1:42" ht="60" customHeight="1" x14ac:dyDescent="0.35">
      <c r="A9" s="85"/>
      <c r="B9" s="90" t="s">
        <v>254</v>
      </c>
      <c r="C9" s="85" t="s">
        <v>64</v>
      </c>
      <c r="D9" s="85"/>
      <c r="E9" s="85" t="s">
        <v>32</v>
      </c>
      <c r="F9" s="85"/>
      <c r="G9" s="86" t="s">
        <v>33</v>
      </c>
      <c r="H9" s="86"/>
      <c r="I9" s="13" t="s">
        <v>34</v>
      </c>
      <c r="J9" s="90" t="s">
        <v>25</v>
      </c>
      <c r="K9" s="85" t="s">
        <v>64</v>
      </c>
      <c r="L9" s="85"/>
      <c r="M9" s="85" t="s">
        <v>32</v>
      </c>
      <c r="N9" s="85"/>
      <c r="O9" s="86" t="s">
        <v>33</v>
      </c>
      <c r="P9" s="86"/>
      <c r="Q9" s="13" t="s">
        <v>34</v>
      </c>
      <c r="R9" s="90" t="s">
        <v>25</v>
      </c>
      <c r="S9" s="85" t="s">
        <v>64</v>
      </c>
      <c r="T9" s="85"/>
      <c r="U9" s="85" t="s">
        <v>32</v>
      </c>
      <c r="V9" s="85"/>
      <c r="W9" s="86" t="s">
        <v>33</v>
      </c>
      <c r="X9" s="86"/>
      <c r="Y9" s="13" t="s">
        <v>34</v>
      </c>
      <c r="Z9" s="90" t="s">
        <v>25</v>
      </c>
      <c r="AA9" s="85" t="s">
        <v>64</v>
      </c>
      <c r="AB9" s="85"/>
      <c r="AC9" s="85" t="s">
        <v>32</v>
      </c>
      <c r="AD9" s="85"/>
      <c r="AE9" s="86" t="s">
        <v>33</v>
      </c>
      <c r="AF9" s="86"/>
      <c r="AG9" s="13" t="s">
        <v>34</v>
      </c>
      <c r="AH9" s="90" t="s">
        <v>25</v>
      </c>
      <c r="AI9" s="85" t="s">
        <v>64</v>
      </c>
      <c r="AJ9" s="85"/>
      <c r="AK9" s="85" t="s">
        <v>32</v>
      </c>
      <c r="AL9" s="85"/>
      <c r="AM9" s="86" t="s">
        <v>33</v>
      </c>
      <c r="AN9" s="86"/>
      <c r="AO9" s="78" t="s">
        <v>34</v>
      </c>
      <c r="AP9" s="90" t="s">
        <v>25</v>
      </c>
    </row>
    <row r="10" spans="1:42" ht="72.75" customHeight="1" x14ac:dyDescent="0.35">
      <c r="A10" s="85"/>
      <c r="B10" s="90"/>
      <c r="C10" s="17" t="s">
        <v>1</v>
      </c>
      <c r="D10" s="17" t="s">
        <v>2</v>
      </c>
      <c r="E10" s="17" t="s">
        <v>1</v>
      </c>
      <c r="F10" s="17" t="s">
        <v>2</v>
      </c>
      <c r="G10" s="17" t="s">
        <v>4</v>
      </c>
      <c r="H10" s="17" t="s">
        <v>2</v>
      </c>
      <c r="I10" s="13" t="s">
        <v>255</v>
      </c>
      <c r="J10" s="90"/>
      <c r="K10" s="17" t="s">
        <v>1</v>
      </c>
      <c r="L10" s="17" t="s">
        <v>2</v>
      </c>
      <c r="M10" s="17" t="s">
        <v>1</v>
      </c>
      <c r="N10" s="17" t="s">
        <v>2</v>
      </c>
      <c r="O10" s="17" t="s">
        <v>4</v>
      </c>
      <c r="P10" s="17" t="s">
        <v>2</v>
      </c>
      <c r="Q10" s="13" t="s">
        <v>271</v>
      </c>
      <c r="R10" s="90"/>
      <c r="S10" s="17" t="s">
        <v>1</v>
      </c>
      <c r="T10" s="17" t="s">
        <v>2</v>
      </c>
      <c r="U10" s="17" t="s">
        <v>1</v>
      </c>
      <c r="V10" s="17" t="s">
        <v>2</v>
      </c>
      <c r="W10" s="17" t="s">
        <v>4</v>
      </c>
      <c r="X10" s="17" t="s">
        <v>2</v>
      </c>
      <c r="Y10" s="13" t="s">
        <v>273</v>
      </c>
      <c r="Z10" s="90"/>
      <c r="AA10" s="17" t="s">
        <v>1</v>
      </c>
      <c r="AB10" s="17" t="s">
        <v>2</v>
      </c>
      <c r="AC10" s="17" t="s">
        <v>1</v>
      </c>
      <c r="AD10" s="17" t="s">
        <v>2</v>
      </c>
      <c r="AE10" s="17" t="s">
        <v>4</v>
      </c>
      <c r="AF10" s="17" t="s">
        <v>2</v>
      </c>
      <c r="AG10" s="13" t="s">
        <v>297</v>
      </c>
      <c r="AH10" s="90"/>
      <c r="AI10" s="76" t="s">
        <v>1</v>
      </c>
      <c r="AJ10" s="76" t="s">
        <v>2</v>
      </c>
      <c r="AK10" s="76" t="s">
        <v>1</v>
      </c>
      <c r="AL10" s="76" t="s">
        <v>2</v>
      </c>
      <c r="AM10" s="76" t="s">
        <v>4</v>
      </c>
      <c r="AN10" s="76" t="s">
        <v>2</v>
      </c>
      <c r="AO10" s="78" t="s">
        <v>298</v>
      </c>
      <c r="AP10" s="90"/>
    </row>
    <row r="11" spans="1:42" s="65" customFormat="1" x14ac:dyDescent="0.35">
      <c r="A11" s="63">
        <v>2000</v>
      </c>
      <c r="B11" s="64">
        <f t="shared" ref="B11:I11" si="0">SUM(B12:B85)</f>
        <v>1933520</v>
      </c>
      <c r="C11" s="64">
        <f t="shared" si="0"/>
        <v>0</v>
      </c>
      <c r="D11" s="64">
        <f t="shared" si="0"/>
        <v>0</v>
      </c>
      <c r="E11" s="64">
        <f t="shared" si="0"/>
        <v>0</v>
      </c>
      <c r="F11" s="64">
        <f t="shared" si="0"/>
        <v>240933.76000000001</v>
      </c>
      <c r="G11" s="64">
        <f t="shared" si="0"/>
        <v>443682.24</v>
      </c>
      <c r="H11" s="64">
        <f t="shared" si="0"/>
        <v>443682.24</v>
      </c>
      <c r="I11" s="64">
        <f t="shared" si="0"/>
        <v>1692586.24</v>
      </c>
      <c r="J11" s="64"/>
      <c r="K11" s="64">
        <f t="shared" ref="K11:Q11" si="1">SUM(K12:K85)</f>
        <v>0</v>
      </c>
      <c r="L11" s="64">
        <f t="shared" si="1"/>
        <v>0</v>
      </c>
      <c r="M11" s="64">
        <f t="shared" si="1"/>
        <v>0</v>
      </c>
      <c r="N11" s="64">
        <f t="shared" si="1"/>
        <v>0</v>
      </c>
      <c r="O11" s="64">
        <f t="shared" si="1"/>
        <v>267177.08999999997</v>
      </c>
      <c r="P11" s="64">
        <f t="shared" si="1"/>
        <v>267177.08999999997</v>
      </c>
      <c r="Q11" s="64">
        <f t="shared" si="1"/>
        <v>1692586.24</v>
      </c>
      <c r="R11" s="64"/>
      <c r="S11" s="64">
        <f t="shared" ref="S11:Y11" si="2">SUM(S12:S85)</f>
        <v>0</v>
      </c>
      <c r="T11" s="64">
        <f t="shared" si="2"/>
        <v>0</v>
      </c>
      <c r="U11" s="64">
        <f t="shared" si="2"/>
        <v>0</v>
      </c>
      <c r="V11" s="64">
        <f t="shared" si="2"/>
        <v>0</v>
      </c>
      <c r="W11" s="64">
        <f t="shared" si="2"/>
        <v>396397.75</v>
      </c>
      <c r="X11" s="64">
        <f t="shared" si="2"/>
        <v>396397.75</v>
      </c>
      <c r="Y11" s="64">
        <f t="shared" si="2"/>
        <v>1692586.24</v>
      </c>
      <c r="Z11" s="64"/>
      <c r="AA11" s="64">
        <f t="shared" ref="AA11:AG11" si="3">SUM(AA12:AA85)</f>
        <v>0</v>
      </c>
      <c r="AB11" s="64">
        <f t="shared" si="3"/>
        <v>0</v>
      </c>
      <c r="AC11" s="64">
        <f t="shared" si="3"/>
        <v>0.01</v>
      </c>
      <c r="AD11" s="64">
        <f t="shared" si="3"/>
        <v>0.01</v>
      </c>
      <c r="AE11" s="64">
        <f t="shared" si="3"/>
        <v>755802.7</v>
      </c>
      <c r="AF11" s="64">
        <f t="shared" si="3"/>
        <v>755802.7</v>
      </c>
      <c r="AG11" s="64">
        <f t="shared" si="3"/>
        <v>1692586.24</v>
      </c>
      <c r="AH11" s="64"/>
      <c r="AI11" s="64">
        <f t="shared" ref="AI11:AO11" si="4">SUM(AI12:AI85)</f>
        <v>1423383.3599999999</v>
      </c>
      <c r="AJ11" s="64">
        <f t="shared" si="4"/>
        <v>0</v>
      </c>
      <c r="AK11" s="64">
        <f t="shared" si="4"/>
        <v>0</v>
      </c>
      <c r="AL11" s="64">
        <f t="shared" si="4"/>
        <v>0</v>
      </c>
      <c r="AM11" s="64">
        <f t="shared" si="4"/>
        <v>0</v>
      </c>
      <c r="AN11" s="64">
        <f t="shared" si="4"/>
        <v>0</v>
      </c>
      <c r="AO11" s="64">
        <f t="shared" si="4"/>
        <v>3115969.6</v>
      </c>
      <c r="AP11" s="64"/>
    </row>
    <row r="12" spans="1:42" s="60" customFormat="1" ht="30.75" customHeight="1" x14ac:dyDescent="0.25">
      <c r="A12" s="56" t="s">
        <v>65</v>
      </c>
      <c r="B12" s="57">
        <v>100000</v>
      </c>
      <c r="C12" s="57">
        <v>0</v>
      </c>
      <c r="D12" s="57">
        <v>0</v>
      </c>
      <c r="E12" s="57">
        <v>0</v>
      </c>
      <c r="F12" s="57">
        <v>50000</v>
      </c>
      <c r="G12" s="57">
        <v>50000</v>
      </c>
      <c r="H12" s="57">
        <v>50000</v>
      </c>
      <c r="I12" s="57">
        <f t="shared" ref="I12:I44" si="5">+B12+C12+E12+G12-D12-F12-H12</f>
        <v>50000</v>
      </c>
      <c r="J12" s="58" t="s">
        <v>268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f t="shared" ref="Q12:Q44" si="6">+I12+K12+M12+O12-L12-N12-P12</f>
        <v>50000</v>
      </c>
      <c r="R12" s="59" t="s">
        <v>268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f t="shared" ref="Y12:Y44" si="7">+Q12+S12+U12+W12-T12-V12-X12</f>
        <v>50000</v>
      </c>
      <c r="Z12" s="59" t="s">
        <v>268</v>
      </c>
      <c r="AA12" s="57">
        <v>0</v>
      </c>
      <c r="AB12" s="57">
        <v>0</v>
      </c>
      <c r="AC12" s="57">
        <v>0</v>
      </c>
      <c r="AD12" s="57">
        <v>0</v>
      </c>
      <c r="AE12" s="57">
        <v>50000</v>
      </c>
      <c r="AF12" s="57">
        <v>50000</v>
      </c>
      <c r="AG12" s="57">
        <f t="shared" ref="AG12:AG44" si="8">+Y12+AA12+AC12+AE12-AB12-AD12-AF12</f>
        <v>50000</v>
      </c>
      <c r="AH12" s="59" t="s">
        <v>275</v>
      </c>
      <c r="AI12" s="57">
        <v>135306.78</v>
      </c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f t="shared" ref="AO12:AO79" si="9">+AG12+AI12+AK12+AM12-AJ12-AL12-AN12</f>
        <v>185306.78</v>
      </c>
      <c r="AP12" s="59" t="s">
        <v>275</v>
      </c>
    </row>
    <row r="13" spans="1:42" s="60" customFormat="1" ht="30.75" customHeight="1" x14ac:dyDescent="0.25">
      <c r="A13" s="56" t="s">
        <v>66</v>
      </c>
      <c r="B13" s="57">
        <v>59848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f t="shared" si="5"/>
        <v>59848</v>
      </c>
      <c r="J13" s="58" t="s">
        <v>27</v>
      </c>
      <c r="K13" s="57">
        <v>0</v>
      </c>
      <c r="L13" s="57">
        <v>0</v>
      </c>
      <c r="M13" s="57">
        <v>0</v>
      </c>
      <c r="N13" s="57">
        <v>0</v>
      </c>
      <c r="O13" s="57">
        <v>5032</v>
      </c>
      <c r="P13" s="57">
        <v>5032</v>
      </c>
      <c r="Q13" s="57">
        <f t="shared" si="6"/>
        <v>59848</v>
      </c>
      <c r="R13" s="59" t="s">
        <v>27</v>
      </c>
      <c r="S13" s="57">
        <v>0</v>
      </c>
      <c r="T13" s="57">
        <v>0</v>
      </c>
      <c r="U13" s="57">
        <v>0</v>
      </c>
      <c r="V13" s="57">
        <v>0</v>
      </c>
      <c r="W13" s="57">
        <v>1692</v>
      </c>
      <c r="X13" s="57">
        <v>1692</v>
      </c>
      <c r="Y13" s="57">
        <f t="shared" si="7"/>
        <v>59848</v>
      </c>
      <c r="Z13" s="59" t="s">
        <v>27</v>
      </c>
      <c r="AA13" s="57">
        <v>0</v>
      </c>
      <c r="AB13" s="57">
        <v>0</v>
      </c>
      <c r="AC13" s="57">
        <v>0</v>
      </c>
      <c r="AD13" s="57">
        <v>0</v>
      </c>
      <c r="AE13" s="57">
        <v>5584</v>
      </c>
      <c r="AF13" s="57">
        <v>5584</v>
      </c>
      <c r="AG13" s="57">
        <f t="shared" si="8"/>
        <v>59848</v>
      </c>
      <c r="AH13" s="59" t="s">
        <v>7</v>
      </c>
      <c r="AI13" s="57">
        <v>24790.44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f t="shared" si="9"/>
        <v>84638.44</v>
      </c>
      <c r="AP13" s="59" t="s">
        <v>7</v>
      </c>
    </row>
    <row r="14" spans="1:42" s="60" customFormat="1" ht="30.75" customHeight="1" x14ac:dyDescent="0.25">
      <c r="A14" s="56" t="s">
        <v>67</v>
      </c>
      <c r="B14" s="57"/>
      <c r="C14" s="57"/>
      <c r="D14" s="57"/>
      <c r="E14" s="57"/>
      <c r="F14" s="57"/>
      <c r="G14" s="57"/>
      <c r="H14" s="57"/>
      <c r="I14" s="57"/>
      <c r="J14" s="58"/>
      <c r="K14" s="57"/>
      <c r="L14" s="57"/>
      <c r="M14" s="57"/>
      <c r="N14" s="57"/>
      <c r="O14" s="57"/>
      <c r="P14" s="57"/>
      <c r="Q14" s="57"/>
      <c r="R14" s="59"/>
      <c r="S14" s="57"/>
      <c r="T14" s="57"/>
      <c r="U14" s="57"/>
      <c r="V14" s="57"/>
      <c r="W14" s="57"/>
      <c r="X14" s="57"/>
      <c r="Y14" s="57"/>
      <c r="Z14" s="59"/>
      <c r="AA14" s="57"/>
      <c r="AB14" s="57"/>
      <c r="AC14" s="57"/>
      <c r="AD14" s="57"/>
      <c r="AE14" s="57"/>
      <c r="AF14" s="57"/>
      <c r="AG14" s="57">
        <v>0</v>
      </c>
      <c r="AH14" s="59" t="s">
        <v>275</v>
      </c>
      <c r="AI14" s="57">
        <v>532640.74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f t="shared" si="9"/>
        <v>532640.74</v>
      </c>
      <c r="AP14" s="59" t="s">
        <v>275</v>
      </c>
    </row>
    <row r="15" spans="1:42" s="60" customFormat="1" ht="30.75" customHeight="1" x14ac:dyDescent="0.25">
      <c r="A15" s="56" t="s">
        <v>67</v>
      </c>
      <c r="B15" s="57">
        <v>2872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f t="shared" si="5"/>
        <v>2872</v>
      </c>
      <c r="J15" s="58" t="s">
        <v>27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f t="shared" si="6"/>
        <v>2872</v>
      </c>
      <c r="R15" s="59" t="s">
        <v>27</v>
      </c>
      <c r="S15" s="57">
        <v>0</v>
      </c>
      <c r="T15" s="57">
        <v>0</v>
      </c>
      <c r="U15" s="57">
        <v>0</v>
      </c>
      <c r="V15" s="57">
        <v>0</v>
      </c>
      <c r="W15" s="57">
        <v>72</v>
      </c>
      <c r="X15" s="57">
        <v>72</v>
      </c>
      <c r="Y15" s="57">
        <f t="shared" si="7"/>
        <v>2872</v>
      </c>
      <c r="Z15" s="59" t="s">
        <v>27</v>
      </c>
      <c r="AA15" s="57">
        <v>0</v>
      </c>
      <c r="AB15" s="57">
        <v>0</v>
      </c>
      <c r="AC15" s="57">
        <v>0</v>
      </c>
      <c r="AD15" s="57">
        <v>0</v>
      </c>
      <c r="AE15" s="57">
        <v>72</v>
      </c>
      <c r="AF15" s="57">
        <v>72</v>
      </c>
      <c r="AG15" s="57">
        <f t="shared" si="8"/>
        <v>2872</v>
      </c>
      <c r="AH15" s="59" t="s">
        <v>7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f t="shared" si="9"/>
        <v>2872</v>
      </c>
      <c r="AP15" s="59" t="s">
        <v>7</v>
      </c>
    </row>
    <row r="16" spans="1:42" s="60" customFormat="1" ht="30.75" hidden="1" customHeight="1" x14ac:dyDescent="0.25">
      <c r="A16" s="56" t="s">
        <v>68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f t="shared" si="5"/>
        <v>0</v>
      </c>
      <c r="J16" s="58"/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f t="shared" si="6"/>
        <v>0</v>
      </c>
      <c r="R16" s="59"/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f t="shared" si="7"/>
        <v>0</v>
      </c>
      <c r="Z16" s="59"/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f t="shared" si="8"/>
        <v>0</v>
      </c>
      <c r="AH16" s="59"/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f t="shared" si="9"/>
        <v>0</v>
      </c>
      <c r="AP16" s="59"/>
    </row>
    <row r="17" spans="1:42" s="60" customFormat="1" ht="30.75" hidden="1" customHeight="1" x14ac:dyDescent="0.25">
      <c r="A17" s="56" t="s">
        <v>69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f t="shared" si="5"/>
        <v>0</v>
      </c>
      <c r="J17" s="58"/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f t="shared" si="6"/>
        <v>0</v>
      </c>
      <c r="R17" s="59"/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f t="shared" si="7"/>
        <v>0</v>
      </c>
      <c r="Z17" s="59"/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f t="shared" si="8"/>
        <v>0</v>
      </c>
      <c r="AH17" s="59"/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f t="shared" si="9"/>
        <v>0</v>
      </c>
      <c r="AP17" s="59"/>
    </row>
    <row r="18" spans="1:42" s="60" customFormat="1" ht="30.75" hidden="1" customHeight="1" x14ac:dyDescent="0.25">
      <c r="A18" s="56" t="s">
        <v>70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f t="shared" si="5"/>
        <v>0</v>
      </c>
      <c r="J18" s="58"/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f t="shared" si="6"/>
        <v>0</v>
      </c>
      <c r="R18" s="59"/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f t="shared" si="7"/>
        <v>0</v>
      </c>
      <c r="Z18" s="59"/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f t="shared" si="8"/>
        <v>0</v>
      </c>
      <c r="AH18" s="59"/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f t="shared" si="9"/>
        <v>0</v>
      </c>
      <c r="AP18" s="59"/>
    </row>
    <row r="19" spans="1:42" s="60" customFormat="1" ht="30.75" customHeight="1" x14ac:dyDescent="0.25">
      <c r="A19" s="56" t="s">
        <v>71</v>
      </c>
      <c r="B19" s="57">
        <v>239215</v>
      </c>
      <c r="C19" s="57">
        <v>0</v>
      </c>
      <c r="D19" s="57">
        <v>0</v>
      </c>
      <c r="E19" s="57">
        <v>0</v>
      </c>
      <c r="F19" s="57">
        <v>0</v>
      </c>
      <c r="G19" s="57">
        <v>36000</v>
      </c>
      <c r="H19" s="57">
        <v>36000</v>
      </c>
      <c r="I19" s="57">
        <f t="shared" si="5"/>
        <v>239215</v>
      </c>
      <c r="J19" s="58" t="s">
        <v>268</v>
      </c>
      <c r="K19" s="57">
        <v>0</v>
      </c>
      <c r="L19" s="57">
        <v>0</v>
      </c>
      <c r="M19" s="57">
        <v>0</v>
      </c>
      <c r="N19" s="57">
        <v>0</v>
      </c>
      <c r="O19" s="57">
        <v>135685</v>
      </c>
      <c r="P19" s="57">
        <v>135685</v>
      </c>
      <c r="Q19" s="57">
        <f t="shared" si="6"/>
        <v>239215</v>
      </c>
      <c r="R19" s="59" t="s">
        <v>268</v>
      </c>
      <c r="S19" s="57">
        <v>0</v>
      </c>
      <c r="T19" s="57">
        <v>0</v>
      </c>
      <c r="U19" s="57">
        <v>0</v>
      </c>
      <c r="V19" s="57">
        <v>0</v>
      </c>
      <c r="W19" s="57">
        <v>203215</v>
      </c>
      <c r="X19" s="57">
        <v>203215</v>
      </c>
      <c r="Y19" s="57">
        <f t="shared" si="7"/>
        <v>239215</v>
      </c>
      <c r="Z19" s="59" t="s">
        <v>268</v>
      </c>
      <c r="AA19" s="57">
        <v>0</v>
      </c>
      <c r="AB19" s="57">
        <v>0</v>
      </c>
      <c r="AC19" s="57">
        <v>0</v>
      </c>
      <c r="AD19" s="57">
        <v>0</v>
      </c>
      <c r="AE19" s="57">
        <v>239215</v>
      </c>
      <c r="AF19" s="57">
        <v>239215</v>
      </c>
      <c r="AG19" s="57">
        <f t="shared" si="8"/>
        <v>239215</v>
      </c>
      <c r="AH19" s="59" t="s">
        <v>275</v>
      </c>
      <c r="AI19" s="57">
        <v>368010.92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f t="shared" si="9"/>
        <v>607225.91999999993</v>
      </c>
      <c r="AP19" s="59" t="s">
        <v>275</v>
      </c>
    </row>
    <row r="20" spans="1:42" s="60" customFormat="1" ht="30.75" customHeight="1" x14ac:dyDescent="0.25">
      <c r="A20" s="56" t="s">
        <v>72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f t="shared" si="5"/>
        <v>0</v>
      </c>
      <c r="J20" s="58"/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f t="shared" si="6"/>
        <v>0</v>
      </c>
      <c r="R20" s="59"/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f t="shared" si="7"/>
        <v>0</v>
      </c>
      <c r="Z20" s="59"/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f t="shared" si="8"/>
        <v>0</v>
      </c>
      <c r="AH20" s="59" t="s">
        <v>7</v>
      </c>
      <c r="AI20" s="57">
        <v>12066.5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f t="shared" si="9"/>
        <v>12066.5</v>
      </c>
      <c r="AP20" s="59" t="s">
        <v>7</v>
      </c>
    </row>
    <row r="21" spans="1:42" s="60" customFormat="1" ht="30.75" hidden="1" customHeight="1" x14ac:dyDescent="0.25">
      <c r="A21" s="56" t="s">
        <v>73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f t="shared" si="5"/>
        <v>0</v>
      </c>
      <c r="J21" s="58"/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f t="shared" si="6"/>
        <v>0</v>
      </c>
      <c r="R21" s="59"/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f t="shared" si="7"/>
        <v>0</v>
      </c>
      <c r="Z21" s="59"/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f t="shared" si="8"/>
        <v>0</v>
      </c>
      <c r="AH21" s="59"/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f t="shared" si="9"/>
        <v>0</v>
      </c>
      <c r="AP21" s="59"/>
    </row>
    <row r="22" spans="1:42" s="60" customFormat="1" ht="30.75" hidden="1" customHeight="1" x14ac:dyDescent="0.25">
      <c r="A22" s="56" t="s">
        <v>74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f t="shared" si="5"/>
        <v>0</v>
      </c>
      <c r="J22" s="58"/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f t="shared" si="6"/>
        <v>0</v>
      </c>
      <c r="R22" s="59"/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f t="shared" si="7"/>
        <v>0</v>
      </c>
      <c r="Z22" s="59"/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f t="shared" si="8"/>
        <v>0</v>
      </c>
      <c r="AH22" s="59"/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f t="shared" si="9"/>
        <v>0</v>
      </c>
      <c r="AP22" s="59"/>
    </row>
    <row r="23" spans="1:42" s="60" customFormat="1" ht="30.75" customHeight="1" x14ac:dyDescent="0.25">
      <c r="A23" s="56" t="s">
        <v>75</v>
      </c>
      <c r="B23" s="57">
        <v>200000</v>
      </c>
      <c r="C23" s="57">
        <v>0</v>
      </c>
      <c r="D23" s="57">
        <v>0</v>
      </c>
      <c r="E23" s="57">
        <v>0</v>
      </c>
      <c r="F23" s="57">
        <v>90000</v>
      </c>
      <c r="G23" s="57">
        <v>110000</v>
      </c>
      <c r="H23" s="57">
        <v>110000</v>
      </c>
      <c r="I23" s="57">
        <f t="shared" si="5"/>
        <v>110000</v>
      </c>
      <c r="J23" s="58" t="s">
        <v>268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f t="shared" si="6"/>
        <v>110000</v>
      </c>
      <c r="R23" s="59" t="s">
        <v>268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f t="shared" si="7"/>
        <v>110000</v>
      </c>
      <c r="Z23" s="59" t="s">
        <v>268</v>
      </c>
      <c r="AA23" s="57">
        <v>0</v>
      </c>
      <c r="AB23" s="57">
        <v>0</v>
      </c>
      <c r="AC23" s="57">
        <v>0</v>
      </c>
      <c r="AD23" s="57">
        <v>0</v>
      </c>
      <c r="AE23" s="57">
        <v>110000</v>
      </c>
      <c r="AF23" s="57">
        <v>110000</v>
      </c>
      <c r="AG23" s="57">
        <f t="shared" si="8"/>
        <v>110000</v>
      </c>
      <c r="AH23" s="59" t="s">
        <v>275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f t="shared" si="9"/>
        <v>110000</v>
      </c>
      <c r="AP23" s="59" t="s">
        <v>275</v>
      </c>
    </row>
    <row r="24" spans="1:42" s="60" customFormat="1" ht="30.75" hidden="1" customHeight="1" x14ac:dyDescent="0.25">
      <c r="A24" s="56" t="s">
        <v>76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f t="shared" si="5"/>
        <v>0</v>
      </c>
      <c r="J24" s="58"/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f t="shared" si="6"/>
        <v>0</v>
      </c>
      <c r="R24" s="59"/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f t="shared" si="7"/>
        <v>0</v>
      </c>
      <c r="Z24" s="59"/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f t="shared" si="8"/>
        <v>0</v>
      </c>
      <c r="AH24" s="59"/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f t="shared" si="9"/>
        <v>0</v>
      </c>
      <c r="AP24" s="59"/>
    </row>
    <row r="25" spans="1:42" s="60" customFormat="1" ht="30.75" customHeight="1" x14ac:dyDescent="0.25">
      <c r="A25" s="56" t="s">
        <v>77</v>
      </c>
      <c r="B25" s="57">
        <v>44000</v>
      </c>
      <c r="C25" s="57">
        <v>0</v>
      </c>
      <c r="D25" s="57">
        <v>0</v>
      </c>
      <c r="E25" s="57">
        <v>0</v>
      </c>
      <c r="F25" s="57">
        <v>6000</v>
      </c>
      <c r="G25" s="57">
        <v>0</v>
      </c>
      <c r="H25" s="57">
        <v>0</v>
      </c>
      <c r="I25" s="57">
        <f t="shared" si="5"/>
        <v>38000</v>
      </c>
      <c r="J25" s="58" t="s">
        <v>27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f t="shared" si="6"/>
        <v>38000</v>
      </c>
      <c r="R25" s="59" t="s">
        <v>27</v>
      </c>
      <c r="S25" s="57">
        <v>0</v>
      </c>
      <c r="T25" s="57">
        <v>0</v>
      </c>
      <c r="U25" s="57">
        <v>0</v>
      </c>
      <c r="V25" s="57">
        <v>0</v>
      </c>
      <c r="W25" s="57">
        <v>40</v>
      </c>
      <c r="X25" s="57">
        <v>40</v>
      </c>
      <c r="Y25" s="57">
        <f t="shared" si="7"/>
        <v>38000</v>
      </c>
      <c r="Z25" s="59" t="s">
        <v>27</v>
      </c>
      <c r="AA25" s="57">
        <v>0</v>
      </c>
      <c r="AB25" s="57">
        <v>0</v>
      </c>
      <c r="AC25" s="57">
        <v>0</v>
      </c>
      <c r="AD25" s="57">
        <v>0</v>
      </c>
      <c r="AE25" s="57">
        <v>40</v>
      </c>
      <c r="AF25" s="57">
        <v>40</v>
      </c>
      <c r="AG25" s="57">
        <f t="shared" si="8"/>
        <v>38000</v>
      </c>
      <c r="AH25" s="59" t="s">
        <v>7</v>
      </c>
      <c r="AI25" s="57">
        <v>0</v>
      </c>
      <c r="AJ25" s="57">
        <v>0</v>
      </c>
      <c r="AK25" s="57">
        <v>0</v>
      </c>
      <c r="AL25" s="57">
        <v>0</v>
      </c>
      <c r="AM25" s="57">
        <v>0</v>
      </c>
      <c r="AN25" s="57">
        <v>0</v>
      </c>
      <c r="AO25" s="57">
        <f t="shared" si="9"/>
        <v>38000</v>
      </c>
      <c r="AP25" s="59" t="s">
        <v>7</v>
      </c>
    </row>
    <row r="26" spans="1:42" s="60" customFormat="1" ht="30.75" hidden="1" customHeight="1" x14ac:dyDescent="0.25">
      <c r="A26" s="56" t="s">
        <v>78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f t="shared" si="5"/>
        <v>0</v>
      </c>
      <c r="J26" s="58"/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f t="shared" si="6"/>
        <v>0</v>
      </c>
      <c r="R26" s="59"/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f t="shared" si="7"/>
        <v>0</v>
      </c>
      <c r="Z26" s="59"/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f t="shared" si="8"/>
        <v>0</v>
      </c>
      <c r="AH26" s="59"/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f t="shared" si="9"/>
        <v>0</v>
      </c>
      <c r="AP26" s="59"/>
    </row>
    <row r="27" spans="1:42" s="60" customFormat="1" ht="30.75" hidden="1" customHeight="1" x14ac:dyDescent="0.25">
      <c r="A27" s="56" t="s">
        <v>79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f t="shared" si="5"/>
        <v>0</v>
      </c>
      <c r="J27" s="58"/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f t="shared" si="6"/>
        <v>0</v>
      </c>
      <c r="R27" s="59"/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f t="shared" si="7"/>
        <v>0</v>
      </c>
      <c r="Z27" s="59"/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f t="shared" si="8"/>
        <v>0</v>
      </c>
      <c r="AH27" s="59"/>
      <c r="AI27" s="57">
        <v>0</v>
      </c>
      <c r="AJ27" s="57">
        <v>0</v>
      </c>
      <c r="AK27" s="57">
        <v>0</v>
      </c>
      <c r="AL27" s="57">
        <v>0</v>
      </c>
      <c r="AM27" s="57">
        <v>0</v>
      </c>
      <c r="AN27" s="57">
        <v>0</v>
      </c>
      <c r="AO27" s="57">
        <f t="shared" si="9"/>
        <v>0</v>
      </c>
      <c r="AP27" s="59"/>
    </row>
    <row r="28" spans="1:42" s="60" customFormat="1" ht="30.75" hidden="1" customHeight="1" x14ac:dyDescent="0.25">
      <c r="A28" s="56" t="s">
        <v>80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5"/>
        <v>0</v>
      </c>
      <c r="J28" s="58"/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f t="shared" si="6"/>
        <v>0</v>
      </c>
      <c r="R28" s="59"/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f t="shared" si="7"/>
        <v>0</v>
      </c>
      <c r="Z28" s="59"/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7">
        <f t="shared" si="8"/>
        <v>0</v>
      </c>
      <c r="AH28" s="59"/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  <c r="AO28" s="57">
        <f t="shared" si="9"/>
        <v>0</v>
      </c>
      <c r="AP28" s="59"/>
    </row>
    <row r="29" spans="1:42" s="60" customFormat="1" ht="30.75" hidden="1" customHeight="1" x14ac:dyDescent="0.25">
      <c r="A29" s="56" t="s">
        <v>81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f t="shared" si="5"/>
        <v>0</v>
      </c>
      <c r="J29" s="58"/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f t="shared" si="6"/>
        <v>0</v>
      </c>
      <c r="R29" s="59"/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f t="shared" si="7"/>
        <v>0</v>
      </c>
      <c r="Z29" s="59"/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f t="shared" si="8"/>
        <v>0</v>
      </c>
      <c r="AH29" s="59"/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57">
        <v>0</v>
      </c>
      <c r="AO29" s="57">
        <f t="shared" si="9"/>
        <v>0</v>
      </c>
      <c r="AP29" s="59"/>
    </row>
    <row r="30" spans="1:42" s="60" customFormat="1" ht="30.75" hidden="1" customHeight="1" x14ac:dyDescent="0.25">
      <c r="A30" s="56" t="s">
        <v>82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f t="shared" si="5"/>
        <v>0</v>
      </c>
      <c r="J30" s="58"/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f t="shared" si="6"/>
        <v>0</v>
      </c>
      <c r="R30" s="59"/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f t="shared" si="7"/>
        <v>0</v>
      </c>
      <c r="Z30" s="59"/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f t="shared" si="8"/>
        <v>0</v>
      </c>
      <c r="AH30" s="59"/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f t="shared" si="9"/>
        <v>0</v>
      </c>
      <c r="AP30" s="59"/>
    </row>
    <row r="31" spans="1:42" s="60" customFormat="1" ht="30.75" hidden="1" customHeight="1" x14ac:dyDescent="0.25">
      <c r="A31" s="56" t="s">
        <v>83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f t="shared" si="5"/>
        <v>0</v>
      </c>
      <c r="J31" s="58"/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f t="shared" si="6"/>
        <v>0</v>
      </c>
      <c r="R31" s="59"/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f t="shared" si="7"/>
        <v>0</v>
      </c>
      <c r="Z31" s="59"/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f t="shared" si="8"/>
        <v>0</v>
      </c>
      <c r="AH31" s="59"/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f t="shared" si="9"/>
        <v>0</v>
      </c>
      <c r="AP31" s="59"/>
    </row>
    <row r="32" spans="1:42" s="60" customFormat="1" ht="30.75" hidden="1" customHeight="1" x14ac:dyDescent="0.25">
      <c r="A32" s="56" t="s">
        <v>84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5"/>
        <v>0</v>
      </c>
      <c r="J32" s="58"/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f t="shared" si="6"/>
        <v>0</v>
      </c>
      <c r="R32" s="59"/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f t="shared" si="7"/>
        <v>0</v>
      </c>
      <c r="Z32" s="59"/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f t="shared" si="8"/>
        <v>0</v>
      </c>
      <c r="AH32" s="59"/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f t="shared" si="9"/>
        <v>0</v>
      </c>
      <c r="AP32" s="59"/>
    </row>
    <row r="33" spans="1:42" s="60" customFormat="1" ht="30.75" hidden="1" customHeight="1" x14ac:dyDescent="0.25">
      <c r="A33" s="56" t="s">
        <v>85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f t="shared" si="5"/>
        <v>0</v>
      </c>
      <c r="J33" s="58"/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f t="shared" si="6"/>
        <v>0</v>
      </c>
      <c r="R33" s="59"/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f t="shared" si="7"/>
        <v>0</v>
      </c>
      <c r="Z33" s="59"/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f t="shared" si="8"/>
        <v>0</v>
      </c>
      <c r="AH33" s="59"/>
      <c r="AI33" s="57">
        <v>0</v>
      </c>
      <c r="AJ33" s="57">
        <v>0</v>
      </c>
      <c r="AK33" s="57">
        <v>0</v>
      </c>
      <c r="AL33" s="57">
        <v>0</v>
      </c>
      <c r="AM33" s="57">
        <v>0</v>
      </c>
      <c r="AN33" s="57">
        <v>0</v>
      </c>
      <c r="AO33" s="57">
        <f t="shared" si="9"/>
        <v>0</v>
      </c>
      <c r="AP33" s="59"/>
    </row>
    <row r="34" spans="1:42" s="60" customFormat="1" ht="30.75" hidden="1" customHeight="1" x14ac:dyDescent="0.25">
      <c r="A34" s="56" t="s">
        <v>86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f t="shared" si="5"/>
        <v>0</v>
      </c>
      <c r="J34" s="58"/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f t="shared" si="6"/>
        <v>0</v>
      </c>
      <c r="R34" s="59"/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f t="shared" si="7"/>
        <v>0</v>
      </c>
      <c r="Z34" s="59"/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7">
        <f t="shared" si="8"/>
        <v>0</v>
      </c>
      <c r="AH34" s="59"/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  <c r="AO34" s="57">
        <f t="shared" si="9"/>
        <v>0</v>
      </c>
      <c r="AP34" s="59"/>
    </row>
    <row r="35" spans="1:42" s="60" customFormat="1" ht="30.75" hidden="1" customHeight="1" x14ac:dyDescent="0.25">
      <c r="A35" s="56" t="s">
        <v>87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f t="shared" si="5"/>
        <v>0</v>
      </c>
      <c r="J35" s="58"/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f t="shared" si="6"/>
        <v>0</v>
      </c>
      <c r="R35" s="59"/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f t="shared" si="7"/>
        <v>0</v>
      </c>
      <c r="Z35" s="59"/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  <c r="AG35" s="57">
        <f t="shared" si="8"/>
        <v>0</v>
      </c>
      <c r="AH35" s="59"/>
      <c r="AI35" s="57">
        <v>0</v>
      </c>
      <c r="AJ35" s="57">
        <v>0</v>
      </c>
      <c r="AK35" s="57">
        <v>0</v>
      </c>
      <c r="AL35" s="57">
        <v>0</v>
      </c>
      <c r="AM35" s="57">
        <v>0</v>
      </c>
      <c r="AN35" s="57">
        <v>0</v>
      </c>
      <c r="AO35" s="57">
        <f t="shared" si="9"/>
        <v>0</v>
      </c>
      <c r="AP35" s="59"/>
    </row>
    <row r="36" spans="1:42" s="60" customFormat="1" ht="30.75" hidden="1" customHeight="1" x14ac:dyDescent="0.25">
      <c r="A36" s="56" t="s">
        <v>88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f t="shared" si="5"/>
        <v>0</v>
      </c>
      <c r="J36" s="58"/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f t="shared" si="6"/>
        <v>0</v>
      </c>
      <c r="R36" s="59"/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f t="shared" si="7"/>
        <v>0</v>
      </c>
      <c r="Z36" s="59"/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G36" s="57">
        <f t="shared" si="8"/>
        <v>0</v>
      </c>
      <c r="AH36" s="59"/>
      <c r="AI36" s="57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0</v>
      </c>
      <c r="AO36" s="57">
        <f t="shared" si="9"/>
        <v>0</v>
      </c>
      <c r="AP36" s="59"/>
    </row>
    <row r="37" spans="1:42" s="60" customFormat="1" ht="30.75" hidden="1" customHeight="1" x14ac:dyDescent="0.25">
      <c r="A37" s="56" t="s">
        <v>89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f t="shared" si="5"/>
        <v>0</v>
      </c>
      <c r="J37" s="58"/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f t="shared" si="6"/>
        <v>0</v>
      </c>
      <c r="R37" s="59"/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f t="shared" si="7"/>
        <v>0</v>
      </c>
      <c r="Z37" s="59"/>
      <c r="AA37" s="57">
        <v>0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7">
        <f t="shared" si="8"/>
        <v>0</v>
      </c>
      <c r="AH37" s="59"/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57">
        <v>0</v>
      </c>
      <c r="AO37" s="57">
        <f t="shared" si="9"/>
        <v>0</v>
      </c>
      <c r="AP37" s="59"/>
    </row>
    <row r="38" spans="1:42" s="60" customFormat="1" ht="30.75" hidden="1" customHeight="1" x14ac:dyDescent="0.25">
      <c r="A38" s="56" t="s">
        <v>90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f t="shared" si="5"/>
        <v>0</v>
      </c>
      <c r="J38" s="58"/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f t="shared" si="6"/>
        <v>0</v>
      </c>
      <c r="R38" s="59"/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f t="shared" si="7"/>
        <v>0</v>
      </c>
      <c r="Z38" s="59"/>
      <c r="AA38" s="57">
        <v>0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  <c r="AG38" s="57">
        <f t="shared" si="8"/>
        <v>0</v>
      </c>
      <c r="AH38" s="59"/>
      <c r="AI38" s="57">
        <v>0</v>
      </c>
      <c r="AJ38" s="57">
        <v>0</v>
      </c>
      <c r="AK38" s="57">
        <v>0</v>
      </c>
      <c r="AL38" s="57">
        <v>0</v>
      </c>
      <c r="AM38" s="57">
        <v>0</v>
      </c>
      <c r="AN38" s="57">
        <v>0</v>
      </c>
      <c r="AO38" s="57">
        <f t="shared" si="9"/>
        <v>0</v>
      </c>
      <c r="AP38" s="59"/>
    </row>
    <row r="39" spans="1:42" s="60" customFormat="1" ht="30.75" hidden="1" customHeight="1" x14ac:dyDescent="0.25">
      <c r="A39" s="56" t="s">
        <v>91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f t="shared" si="5"/>
        <v>0</v>
      </c>
      <c r="J39" s="58"/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f t="shared" si="6"/>
        <v>0</v>
      </c>
      <c r="R39" s="59"/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f t="shared" si="7"/>
        <v>0</v>
      </c>
      <c r="Z39" s="59"/>
      <c r="AA39" s="57">
        <v>0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  <c r="AG39" s="57">
        <f t="shared" si="8"/>
        <v>0</v>
      </c>
      <c r="AH39" s="59"/>
      <c r="AI39" s="57">
        <v>0</v>
      </c>
      <c r="AJ39" s="57">
        <v>0</v>
      </c>
      <c r="AK39" s="57">
        <v>0</v>
      </c>
      <c r="AL39" s="57">
        <v>0</v>
      </c>
      <c r="AM39" s="57">
        <v>0</v>
      </c>
      <c r="AN39" s="57">
        <v>0</v>
      </c>
      <c r="AO39" s="57">
        <f t="shared" si="9"/>
        <v>0</v>
      </c>
      <c r="AP39" s="59"/>
    </row>
    <row r="40" spans="1:42" s="60" customFormat="1" ht="30.75" hidden="1" customHeight="1" x14ac:dyDescent="0.25">
      <c r="A40" s="56" t="s">
        <v>92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f t="shared" si="5"/>
        <v>0</v>
      </c>
      <c r="J40" s="58"/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f t="shared" si="6"/>
        <v>0</v>
      </c>
      <c r="R40" s="59"/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f t="shared" si="7"/>
        <v>0</v>
      </c>
      <c r="Z40" s="59"/>
      <c r="AA40" s="57">
        <v>0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  <c r="AG40" s="57">
        <f t="shared" si="8"/>
        <v>0</v>
      </c>
      <c r="AH40" s="59"/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7">
        <v>0</v>
      </c>
      <c r="AO40" s="57">
        <f t="shared" si="9"/>
        <v>0</v>
      </c>
      <c r="AP40" s="59"/>
    </row>
    <row r="41" spans="1:42" s="60" customFormat="1" ht="30.75" hidden="1" customHeight="1" x14ac:dyDescent="0.25">
      <c r="A41" s="56" t="s">
        <v>93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f t="shared" si="5"/>
        <v>0</v>
      </c>
      <c r="J41" s="58"/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f t="shared" si="6"/>
        <v>0</v>
      </c>
      <c r="R41" s="59"/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f t="shared" si="7"/>
        <v>0</v>
      </c>
      <c r="Z41" s="59"/>
      <c r="AA41" s="57">
        <v>0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  <c r="AG41" s="57">
        <f t="shared" si="8"/>
        <v>0</v>
      </c>
      <c r="AH41" s="59"/>
      <c r="AI41" s="57">
        <v>0</v>
      </c>
      <c r="AJ41" s="57">
        <v>0</v>
      </c>
      <c r="AK41" s="57">
        <v>0</v>
      </c>
      <c r="AL41" s="57">
        <v>0</v>
      </c>
      <c r="AM41" s="57">
        <v>0</v>
      </c>
      <c r="AN41" s="57">
        <v>0</v>
      </c>
      <c r="AO41" s="57">
        <f t="shared" si="9"/>
        <v>0</v>
      </c>
      <c r="AP41" s="59"/>
    </row>
    <row r="42" spans="1:42" s="60" customFormat="1" ht="30.75" hidden="1" customHeight="1" x14ac:dyDescent="0.25">
      <c r="A42" s="56" t="s">
        <v>94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5"/>
        <v>0</v>
      </c>
      <c r="J42" s="58"/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f t="shared" si="6"/>
        <v>0</v>
      </c>
      <c r="R42" s="59"/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f t="shared" si="7"/>
        <v>0</v>
      </c>
      <c r="Z42" s="59"/>
      <c r="AA42" s="57">
        <v>0</v>
      </c>
      <c r="AB42" s="57">
        <v>0</v>
      </c>
      <c r="AC42" s="57">
        <v>0</v>
      </c>
      <c r="AD42" s="57">
        <v>0</v>
      </c>
      <c r="AE42" s="57">
        <v>0</v>
      </c>
      <c r="AF42" s="57">
        <v>0</v>
      </c>
      <c r="AG42" s="57">
        <f t="shared" si="8"/>
        <v>0</v>
      </c>
      <c r="AH42" s="59"/>
      <c r="AI42" s="57">
        <v>0</v>
      </c>
      <c r="AJ42" s="57">
        <v>0</v>
      </c>
      <c r="AK42" s="57">
        <v>0</v>
      </c>
      <c r="AL42" s="57">
        <v>0</v>
      </c>
      <c r="AM42" s="57">
        <v>0</v>
      </c>
      <c r="AN42" s="57">
        <v>0</v>
      </c>
      <c r="AO42" s="57">
        <f t="shared" si="9"/>
        <v>0</v>
      </c>
      <c r="AP42" s="59"/>
    </row>
    <row r="43" spans="1:42" s="60" customFormat="1" ht="30.75" hidden="1" customHeight="1" x14ac:dyDescent="0.25">
      <c r="A43" s="56" t="s">
        <v>95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f t="shared" si="5"/>
        <v>0</v>
      </c>
      <c r="J43" s="58"/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f t="shared" si="6"/>
        <v>0</v>
      </c>
      <c r="R43" s="59"/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f t="shared" si="7"/>
        <v>0</v>
      </c>
      <c r="Z43" s="59"/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  <c r="AG43" s="57">
        <f t="shared" si="8"/>
        <v>0</v>
      </c>
      <c r="AH43" s="59"/>
      <c r="AI43" s="57">
        <v>0</v>
      </c>
      <c r="AJ43" s="57">
        <v>0</v>
      </c>
      <c r="AK43" s="57">
        <v>0</v>
      </c>
      <c r="AL43" s="57">
        <v>0</v>
      </c>
      <c r="AM43" s="57">
        <v>0</v>
      </c>
      <c r="AN43" s="57">
        <v>0</v>
      </c>
      <c r="AO43" s="57">
        <f t="shared" si="9"/>
        <v>0</v>
      </c>
      <c r="AP43" s="59"/>
    </row>
    <row r="44" spans="1:42" s="60" customFormat="1" ht="30.75" hidden="1" customHeight="1" x14ac:dyDescent="0.25">
      <c r="A44" s="56" t="s">
        <v>96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f t="shared" si="5"/>
        <v>0</v>
      </c>
      <c r="J44" s="58"/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f t="shared" si="6"/>
        <v>0</v>
      </c>
      <c r="R44" s="59"/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f t="shared" si="7"/>
        <v>0</v>
      </c>
      <c r="Z44" s="59"/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f t="shared" si="8"/>
        <v>0</v>
      </c>
      <c r="AH44" s="59"/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f t="shared" si="9"/>
        <v>0</v>
      </c>
      <c r="AP44" s="59"/>
    </row>
    <row r="45" spans="1:42" s="60" customFormat="1" ht="30.75" hidden="1" customHeight="1" x14ac:dyDescent="0.25">
      <c r="A45" s="56" t="s">
        <v>97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f t="shared" ref="I45:I77" si="10">+B45+C45+E45+G45-D45-F45-H45</f>
        <v>0</v>
      </c>
      <c r="J45" s="58"/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f t="shared" ref="Q45:Q77" si="11">+I45+K45+M45+O45-L45-N45-P45</f>
        <v>0</v>
      </c>
      <c r="R45" s="59"/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f t="shared" ref="Y45:Y77" si="12">+Q45+S45+U45+W45-T45-V45-X45</f>
        <v>0</v>
      </c>
      <c r="Z45" s="59"/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f t="shared" ref="AG45:AG77" si="13">+Y45+AA45+AC45+AE45-AB45-AD45-AF45</f>
        <v>0</v>
      </c>
      <c r="AH45" s="59"/>
      <c r="AI45" s="5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0</v>
      </c>
      <c r="AO45" s="57">
        <f t="shared" si="9"/>
        <v>0</v>
      </c>
      <c r="AP45" s="59"/>
    </row>
    <row r="46" spans="1:42" s="60" customFormat="1" ht="30.75" hidden="1" customHeight="1" x14ac:dyDescent="0.25">
      <c r="A46" s="56" t="s">
        <v>98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f t="shared" si="10"/>
        <v>0</v>
      </c>
      <c r="J46" s="58"/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f t="shared" si="11"/>
        <v>0</v>
      </c>
      <c r="R46" s="59"/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f t="shared" si="12"/>
        <v>0</v>
      </c>
      <c r="Z46" s="59"/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f t="shared" si="13"/>
        <v>0</v>
      </c>
      <c r="AH46" s="59"/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  <c r="AO46" s="57">
        <f t="shared" si="9"/>
        <v>0</v>
      </c>
      <c r="AP46" s="59"/>
    </row>
    <row r="47" spans="1:42" s="60" customFormat="1" ht="30.75" hidden="1" customHeight="1" x14ac:dyDescent="0.25">
      <c r="A47" s="56" t="s">
        <v>99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f t="shared" si="10"/>
        <v>0</v>
      </c>
      <c r="J47" s="58"/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f t="shared" si="11"/>
        <v>0</v>
      </c>
      <c r="R47" s="59"/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f t="shared" si="12"/>
        <v>0</v>
      </c>
      <c r="Z47" s="59"/>
      <c r="AA47" s="57">
        <v>0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  <c r="AG47" s="57">
        <f t="shared" si="13"/>
        <v>0</v>
      </c>
      <c r="AH47" s="59"/>
      <c r="AI47" s="57">
        <v>0</v>
      </c>
      <c r="AJ47" s="57">
        <v>0</v>
      </c>
      <c r="AK47" s="57">
        <v>0</v>
      </c>
      <c r="AL47" s="57">
        <v>0</v>
      </c>
      <c r="AM47" s="57">
        <v>0</v>
      </c>
      <c r="AN47" s="57">
        <v>0</v>
      </c>
      <c r="AO47" s="57">
        <f t="shared" si="9"/>
        <v>0</v>
      </c>
      <c r="AP47" s="59"/>
    </row>
    <row r="48" spans="1:42" s="60" customFormat="1" ht="30.75" customHeight="1" x14ac:dyDescent="0.25">
      <c r="A48" s="56" t="s">
        <v>100</v>
      </c>
      <c r="B48" s="57">
        <v>29975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f t="shared" si="10"/>
        <v>29975</v>
      </c>
      <c r="J48" s="58" t="s">
        <v>27</v>
      </c>
      <c r="K48" s="57">
        <v>0</v>
      </c>
      <c r="L48" s="57">
        <v>0</v>
      </c>
      <c r="M48" s="57">
        <v>0</v>
      </c>
      <c r="N48" s="57">
        <v>0</v>
      </c>
      <c r="O48" s="57">
        <v>29975</v>
      </c>
      <c r="P48" s="57">
        <v>29975</v>
      </c>
      <c r="Q48" s="57">
        <f t="shared" si="11"/>
        <v>29975</v>
      </c>
      <c r="R48" s="59" t="s">
        <v>27</v>
      </c>
      <c r="S48" s="57">
        <v>0</v>
      </c>
      <c r="T48" s="57">
        <v>0</v>
      </c>
      <c r="U48" s="57">
        <v>0</v>
      </c>
      <c r="V48" s="57">
        <v>0</v>
      </c>
      <c r="W48" s="57">
        <v>27975</v>
      </c>
      <c r="X48" s="57">
        <v>27975</v>
      </c>
      <c r="Y48" s="57">
        <f t="shared" si="12"/>
        <v>29975</v>
      </c>
      <c r="Z48" s="59" t="s">
        <v>27</v>
      </c>
      <c r="AA48" s="57">
        <v>0</v>
      </c>
      <c r="AB48" s="57">
        <v>0</v>
      </c>
      <c r="AC48" s="57">
        <v>0</v>
      </c>
      <c r="AD48" s="57">
        <v>0</v>
      </c>
      <c r="AE48" s="57">
        <v>27975</v>
      </c>
      <c r="AF48" s="57">
        <v>27975</v>
      </c>
      <c r="AG48" s="57">
        <f t="shared" si="13"/>
        <v>29975</v>
      </c>
      <c r="AH48" s="59" t="s">
        <v>7</v>
      </c>
      <c r="AI48" s="57">
        <v>0</v>
      </c>
      <c r="AJ48" s="57">
        <v>0</v>
      </c>
      <c r="AK48" s="57">
        <v>0</v>
      </c>
      <c r="AL48" s="57">
        <v>0</v>
      </c>
      <c r="AM48" s="57">
        <v>0</v>
      </c>
      <c r="AN48" s="57">
        <v>0</v>
      </c>
      <c r="AO48" s="57">
        <f t="shared" si="9"/>
        <v>29975</v>
      </c>
      <c r="AP48" s="59" t="s">
        <v>7</v>
      </c>
    </row>
    <row r="49" spans="1:42" s="60" customFormat="1" ht="30.75" hidden="1" customHeight="1" x14ac:dyDescent="0.25">
      <c r="A49" s="56" t="s">
        <v>101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f t="shared" si="10"/>
        <v>0</v>
      </c>
      <c r="J49" s="58" t="s">
        <v>26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f t="shared" si="11"/>
        <v>0</v>
      </c>
      <c r="R49" s="59" t="s">
        <v>26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f t="shared" si="12"/>
        <v>0</v>
      </c>
      <c r="Z49" s="59"/>
      <c r="AA49" s="57">
        <v>0</v>
      </c>
      <c r="AB49" s="57">
        <v>0</v>
      </c>
      <c r="AC49" s="57">
        <v>0</v>
      </c>
      <c r="AD49" s="57">
        <v>0</v>
      </c>
      <c r="AE49" s="57">
        <v>0</v>
      </c>
      <c r="AF49" s="57">
        <v>0</v>
      </c>
      <c r="AG49" s="57">
        <f t="shared" si="13"/>
        <v>0</v>
      </c>
      <c r="AH49" s="59"/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  <c r="AO49" s="57">
        <f t="shared" si="9"/>
        <v>0</v>
      </c>
      <c r="AP49" s="59"/>
    </row>
    <row r="50" spans="1:42" s="60" customFormat="1" ht="30.75" hidden="1" customHeight="1" x14ac:dyDescent="0.25">
      <c r="A50" s="56" t="s">
        <v>102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f t="shared" si="10"/>
        <v>0</v>
      </c>
      <c r="J50" s="58" t="s">
        <v>26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f t="shared" si="11"/>
        <v>0</v>
      </c>
      <c r="R50" s="59" t="s">
        <v>26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f t="shared" si="12"/>
        <v>0</v>
      </c>
      <c r="Z50" s="59"/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G50" s="57">
        <f t="shared" si="13"/>
        <v>0</v>
      </c>
      <c r="AH50" s="59"/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f t="shared" si="9"/>
        <v>0</v>
      </c>
      <c r="AP50" s="59"/>
    </row>
    <row r="51" spans="1:42" s="60" customFormat="1" ht="30.75" customHeight="1" x14ac:dyDescent="0.25">
      <c r="A51" s="56" t="s">
        <v>103</v>
      </c>
      <c r="B51" s="57">
        <v>170000</v>
      </c>
      <c r="C51" s="57">
        <v>0</v>
      </c>
      <c r="D51" s="57">
        <v>0</v>
      </c>
      <c r="E51" s="57">
        <v>0</v>
      </c>
      <c r="F51" s="57">
        <v>34000</v>
      </c>
      <c r="G51" s="57">
        <v>136000</v>
      </c>
      <c r="H51" s="57">
        <v>136000</v>
      </c>
      <c r="I51" s="57">
        <f t="shared" si="10"/>
        <v>136000</v>
      </c>
      <c r="J51" s="58" t="s">
        <v>268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f t="shared" si="11"/>
        <v>136000</v>
      </c>
      <c r="R51" s="59" t="s">
        <v>268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f t="shared" si="12"/>
        <v>136000</v>
      </c>
      <c r="Z51" s="59" t="s">
        <v>268</v>
      </c>
      <c r="AA51" s="57">
        <v>0</v>
      </c>
      <c r="AB51" s="57">
        <v>0</v>
      </c>
      <c r="AC51" s="57">
        <v>0</v>
      </c>
      <c r="AD51" s="57">
        <v>0</v>
      </c>
      <c r="AE51" s="57">
        <v>136000</v>
      </c>
      <c r="AF51" s="57">
        <v>136000</v>
      </c>
      <c r="AG51" s="57">
        <f t="shared" si="13"/>
        <v>136000</v>
      </c>
      <c r="AH51" s="59" t="s">
        <v>275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0</v>
      </c>
      <c r="AO51" s="57">
        <f t="shared" si="9"/>
        <v>136000</v>
      </c>
      <c r="AP51" s="59" t="s">
        <v>275</v>
      </c>
    </row>
    <row r="52" spans="1:42" s="60" customFormat="1" ht="30.75" customHeight="1" x14ac:dyDescent="0.25">
      <c r="A52" s="56" t="s">
        <v>104</v>
      </c>
      <c r="B52" s="57">
        <v>15046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f t="shared" si="10"/>
        <v>15046</v>
      </c>
      <c r="J52" s="58" t="s">
        <v>27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f t="shared" si="11"/>
        <v>15046</v>
      </c>
      <c r="R52" s="59" t="s">
        <v>27</v>
      </c>
      <c r="S52" s="57">
        <v>0</v>
      </c>
      <c r="T52" s="57">
        <v>0</v>
      </c>
      <c r="U52" s="57">
        <v>0</v>
      </c>
      <c r="V52" s="57">
        <v>0</v>
      </c>
      <c r="W52" s="57">
        <v>32.36</v>
      </c>
      <c r="X52" s="57">
        <v>32.36</v>
      </c>
      <c r="Y52" s="57">
        <f t="shared" si="12"/>
        <v>15046</v>
      </c>
      <c r="Z52" s="59" t="s">
        <v>27</v>
      </c>
      <c r="AA52" s="57">
        <v>0</v>
      </c>
      <c r="AB52" s="57">
        <v>0</v>
      </c>
      <c r="AC52" s="57">
        <v>0</v>
      </c>
      <c r="AD52" s="57">
        <v>0</v>
      </c>
      <c r="AE52" s="57">
        <v>32.36</v>
      </c>
      <c r="AF52" s="57">
        <v>32.36</v>
      </c>
      <c r="AG52" s="57">
        <f t="shared" si="13"/>
        <v>15046</v>
      </c>
      <c r="AH52" s="59" t="s">
        <v>7</v>
      </c>
      <c r="AI52" s="57">
        <v>45936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f t="shared" si="9"/>
        <v>60982</v>
      </c>
      <c r="AP52" s="59" t="s">
        <v>7</v>
      </c>
    </row>
    <row r="53" spans="1:42" s="60" customFormat="1" ht="30.75" customHeight="1" x14ac:dyDescent="0.25">
      <c r="A53" s="56" t="s">
        <v>105</v>
      </c>
      <c r="B53" s="57">
        <v>4000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f t="shared" si="10"/>
        <v>4000</v>
      </c>
      <c r="J53" s="58" t="s">
        <v>27</v>
      </c>
      <c r="K53" s="57">
        <v>0</v>
      </c>
      <c r="L53" s="57">
        <v>0</v>
      </c>
      <c r="M53" s="57">
        <v>0</v>
      </c>
      <c r="N53" s="57">
        <v>0</v>
      </c>
      <c r="O53" s="57">
        <v>2000</v>
      </c>
      <c r="P53" s="57">
        <v>2000</v>
      </c>
      <c r="Q53" s="57">
        <f t="shared" si="11"/>
        <v>4000</v>
      </c>
      <c r="R53" s="59" t="s">
        <v>27</v>
      </c>
      <c r="S53" s="57">
        <v>0</v>
      </c>
      <c r="T53" s="57">
        <v>0</v>
      </c>
      <c r="U53" s="57">
        <v>0</v>
      </c>
      <c r="V53" s="57">
        <v>0</v>
      </c>
      <c r="W53" s="57">
        <v>660.03</v>
      </c>
      <c r="X53" s="57">
        <v>660.03</v>
      </c>
      <c r="Y53" s="57">
        <f t="shared" si="12"/>
        <v>4000</v>
      </c>
      <c r="Z53" s="59" t="s">
        <v>27</v>
      </c>
      <c r="AA53" s="57">
        <v>0</v>
      </c>
      <c r="AB53" s="57">
        <v>0</v>
      </c>
      <c r="AC53" s="57">
        <v>0.01</v>
      </c>
      <c r="AD53" s="57">
        <v>0</v>
      </c>
      <c r="AE53" s="57">
        <v>30.04</v>
      </c>
      <c r="AF53" s="57">
        <v>30.04</v>
      </c>
      <c r="AG53" s="57">
        <f t="shared" si="13"/>
        <v>4000.01</v>
      </c>
      <c r="AH53" s="59" t="s">
        <v>7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  <c r="AO53" s="57">
        <f t="shared" si="9"/>
        <v>4000.01</v>
      </c>
      <c r="AP53" s="59" t="s">
        <v>7</v>
      </c>
    </row>
    <row r="54" spans="1:42" s="60" customFormat="1" ht="30.75" customHeight="1" x14ac:dyDescent="0.25">
      <c r="A54" s="56" t="s">
        <v>106</v>
      </c>
      <c r="B54" s="57">
        <v>12018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f t="shared" si="10"/>
        <v>12018</v>
      </c>
      <c r="J54" s="58" t="s">
        <v>27</v>
      </c>
      <c r="K54" s="57">
        <v>0</v>
      </c>
      <c r="L54" s="57">
        <v>0</v>
      </c>
      <c r="M54" s="57">
        <v>0</v>
      </c>
      <c r="N54" s="57">
        <v>0</v>
      </c>
      <c r="O54" s="57">
        <v>9018</v>
      </c>
      <c r="P54" s="57">
        <v>9018</v>
      </c>
      <c r="Q54" s="57">
        <f t="shared" si="11"/>
        <v>12018</v>
      </c>
      <c r="R54" s="59" t="s">
        <v>27</v>
      </c>
      <c r="S54" s="57">
        <v>0</v>
      </c>
      <c r="T54" s="57">
        <v>0</v>
      </c>
      <c r="U54" s="57">
        <v>0</v>
      </c>
      <c r="V54" s="57">
        <v>0</v>
      </c>
      <c r="W54" s="57">
        <v>357.8</v>
      </c>
      <c r="X54" s="57">
        <v>357.8</v>
      </c>
      <c r="Y54" s="57">
        <f t="shared" si="12"/>
        <v>12018</v>
      </c>
      <c r="Z54" s="59" t="s">
        <v>27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f t="shared" si="13"/>
        <v>12018</v>
      </c>
      <c r="AH54" s="59" t="s">
        <v>7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f t="shared" si="9"/>
        <v>12018</v>
      </c>
      <c r="AP54" s="59" t="s">
        <v>7</v>
      </c>
    </row>
    <row r="55" spans="1:42" s="60" customFormat="1" ht="30.75" customHeight="1" x14ac:dyDescent="0.25">
      <c r="A55" s="56" t="s">
        <v>107</v>
      </c>
      <c r="B55" s="57">
        <v>80000</v>
      </c>
      <c r="C55" s="57">
        <v>0</v>
      </c>
      <c r="D55" s="57">
        <v>0</v>
      </c>
      <c r="E55" s="57">
        <v>0</v>
      </c>
      <c r="F55" s="57">
        <v>10000</v>
      </c>
      <c r="G55" s="57">
        <v>70000</v>
      </c>
      <c r="H55" s="57">
        <v>70000</v>
      </c>
      <c r="I55" s="57">
        <f t="shared" si="10"/>
        <v>70000</v>
      </c>
      <c r="J55" s="58" t="s">
        <v>268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f t="shared" si="11"/>
        <v>70000</v>
      </c>
      <c r="R55" s="59" t="s">
        <v>268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f t="shared" si="12"/>
        <v>70000</v>
      </c>
      <c r="Z55" s="59" t="s">
        <v>268</v>
      </c>
      <c r="AA55" s="57">
        <v>0</v>
      </c>
      <c r="AB55" s="57">
        <v>0</v>
      </c>
      <c r="AC55" s="57">
        <v>0</v>
      </c>
      <c r="AD55" s="57">
        <v>0</v>
      </c>
      <c r="AE55" s="57">
        <v>70000</v>
      </c>
      <c r="AF55" s="57">
        <v>70000</v>
      </c>
      <c r="AG55" s="57">
        <f t="shared" si="13"/>
        <v>70000</v>
      </c>
      <c r="AH55" s="59" t="s">
        <v>275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  <c r="AO55" s="57">
        <f t="shared" si="9"/>
        <v>70000</v>
      </c>
      <c r="AP55" s="59" t="s">
        <v>275</v>
      </c>
    </row>
    <row r="56" spans="1:42" s="60" customFormat="1" ht="30.75" hidden="1" customHeight="1" x14ac:dyDescent="0.25">
      <c r="A56" s="56" t="s">
        <v>108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f t="shared" si="10"/>
        <v>0</v>
      </c>
      <c r="J56" s="58"/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f t="shared" si="11"/>
        <v>0</v>
      </c>
      <c r="R56" s="59"/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f t="shared" si="12"/>
        <v>0</v>
      </c>
      <c r="Z56" s="59"/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f t="shared" si="13"/>
        <v>0</v>
      </c>
      <c r="AH56" s="59"/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f t="shared" si="9"/>
        <v>0</v>
      </c>
      <c r="AP56" s="59"/>
    </row>
    <row r="57" spans="1:42" s="60" customFormat="1" ht="30.75" hidden="1" customHeight="1" x14ac:dyDescent="0.25">
      <c r="A57" s="56" t="s">
        <v>109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f t="shared" si="10"/>
        <v>0</v>
      </c>
      <c r="J57" s="58"/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f t="shared" si="11"/>
        <v>0</v>
      </c>
      <c r="R57" s="59"/>
      <c r="S57" s="57">
        <v>0</v>
      </c>
      <c r="T57" s="57">
        <v>0</v>
      </c>
      <c r="U57" s="57">
        <v>0</v>
      </c>
      <c r="V57" s="57">
        <v>0</v>
      </c>
      <c r="W57" s="57">
        <v>0</v>
      </c>
      <c r="X57" s="57">
        <v>0</v>
      </c>
      <c r="Y57" s="57">
        <f t="shared" si="12"/>
        <v>0</v>
      </c>
      <c r="Z57" s="59"/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f t="shared" si="13"/>
        <v>0</v>
      </c>
      <c r="AH57" s="59"/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  <c r="AO57" s="57">
        <f t="shared" si="9"/>
        <v>0</v>
      </c>
      <c r="AP57" s="59"/>
    </row>
    <row r="58" spans="1:42" s="60" customFormat="1" ht="30.75" customHeight="1" x14ac:dyDescent="0.25">
      <c r="A58" s="56" t="s">
        <v>110</v>
      </c>
      <c r="B58" s="57">
        <v>46000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f t="shared" si="10"/>
        <v>46000</v>
      </c>
      <c r="J58" s="58" t="s">
        <v>27</v>
      </c>
      <c r="K58" s="57">
        <v>0</v>
      </c>
      <c r="L58" s="57">
        <v>0</v>
      </c>
      <c r="M58" s="57">
        <v>0</v>
      </c>
      <c r="N58" s="57">
        <v>0</v>
      </c>
      <c r="O58" s="57">
        <v>110.44</v>
      </c>
      <c r="P58" s="57">
        <v>110.44</v>
      </c>
      <c r="Q58" s="57">
        <f t="shared" si="11"/>
        <v>46000</v>
      </c>
      <c r="R58" s="59" t="s">
        <v>27</v>
      </c>
      <c r="S58" s="57">
        <v>0</v>
      </c>
      <c r="T58" s="57">
        <v>0</v>
      </c>
      <c r="U58" s="57">
        <v>0</v>
      </c>
      <c r="V58" s="57">
        <v>0</v>
      </c>
      <c r="W58" s="57">
        <v>110.45</v>
      </c>
      <c r="X58" s="57">
        <v>110.45</v>
      </c>
      <c r="Y58" s="57">
        <f t="shared" si="12"/>
        <v>46000</v>
      </c>
      <c r="Z58" s="59" t="s">
        <v>27</v>
      </c>
      <c r="AA58" s="57">
        <v>0</v>
      </c>
      <c r="AB58" s="57">
        <v>0</v>
      </c>
      <c r="AC58" s="57">
        <v>0</v>
      </c>
      <c r="AD58" s="57">
        <v>0</v>
      </c>
      <c r="AE58" s="57">
        <v>110.45</v>
      </c>
      <c r="AF58" s="57">
        <v>110.45</v>
      </c>
      <c r="AG58" s="57">
        <f t="shared" si="13"/>
        <v>46000</v>
      </c>
      <c r="AH58" s="59" t="s">
        <v>7</v>
      </c>
      <c r="AI58" s="57">
        <v>59999.98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>
        <f t="shared" si="9"/>
        <v>105999.98000000001</v>
      </c>
      <c r="AP58" s="59" t="s">
        <v>7</v>
      </c>
    </row>
    <row r="59" spans="1:42" s="60" customFormat="1" ht="30.75" customHeight="1" x14ac:dyDescent="0.25">
      <c r="A59" s="56" t="s">
        <v>111</v>
      </c>
      <c r="B59" s="57">
        <v>13424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f t="shared" si="10"/>
        <v>13424</v>
      </c>
      <c r="J59" s="58" t="s">
        <v>27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f t="shared" si="11"/>
        <v>13424</v>
      </c>
      <c r="R59" s="59" t="s">
        <v>27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f t="shared" si="12"/>
        <v>13424</v>
      </c>
      <c r="Z59" s="59" t="s">
        <v>27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f t="shared" si="13"/>
        <v>13424</v>
      </c>
      <c r="AH59" s="59" t="s">
        <v>7</v>
      </c>
      <c r="AI59" s="57">
        <v>24000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  <c r="AO59" s="57">
        <f t="shared" si="9"/>
        <v>37424</v>
      </c>
      <c r="AP59" s="59" t="s">
        <v>7</v>
      </c>
    </row>
    <row r="60" spans="1:42" s="60" customFormat="1" ht="30.75" customHeight="1" x14ac:dyDescent="0.25">
      <c r="A60" s="56" t="s">
        <v>112</v>
      </c>
      <c r="B60" s="57">
        <v>3000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f t="shared" si="10"/>
        <v>3000</v>
      </c>
      <c r="J60" s="58" t="s">
        <v>27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f t="shared" si="11"/>
        <v>3000</v>
      </c>
      <c r="R60" s="59" t="s">
        <v>27</v>
      </c>
      <c r="S60" s="57">
        <v>0</v>
      </c>
      <c r="T60" s="57">
        <v>0</v>
      </c>
      <c r="U60" s="57">
        <v>0</v>
      </c>
      <c r="V60" s="57">
        <v>0</v>
      </c>
      <c r="W60" s="57">
        <v>0.1</v>
      </c>
      <c r="X60" s="57">
        <v>0.1</v>
      </c>
      <c r="Y60" s="57">
        <f t="shared" si="12"/>
        <v>3000</v>
      </c>
      <c r="Z60" s="59" t="s">
        <v>27</v>
      </c>
      <c r="AA60" s="57">
        <v>0</v>
      </c>
      <c r="AB60" s="57">
        <v>0</v>
      </c>
      <c r="AC60" s="57">
        <v>0</v>
      </c>
      <c r="AD60" s="57">
        <v>0</v>
      </c>
      <c r="AE60" s="57">
        <v>0.1</v>
      </c>
      <c r="AF60" s="57">
        <v>0.1</v>
      </c>
      <c r="AG60" s="57">
        <f t="shared" si="13"/>
        <v>3000</v>
      </c>
      <c r="AH60" s="59" t="s">
        <v>7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f t="shared" si="9"/>
        <v>3000</v>
      </c>
      <c r="AP60" s="59" t="s">
        <v>7</v>
      </c>
    </row>
    <row r="61" spans="1:42" s="60" customFormat="1" ht="30.75" customHeight="1" x14ac:dyDescent="0.25">
      <c r="A61" s="56" t="s">
        <v>113</v>
      </c>
      <c r="B61" s="57">
        <v>66000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f t="shared" si="10"/>
        <v>66000</v>
      </c>
      <c r="J61" s="58" t="s">
        <v>268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f t="shared" si="11"/>
        <v>66000</v>
      </c>
      <c r="R61" s="59" t="s">
        <v>268</v>
      </c>
      <c r="S61" s="57">
        <v>0</v>
      </c>
      <c r="T61" s="57">
        <v>0</v>
      </c>
      <c r="U61" s="57">
        <v>0</v>
      </c>
      <c r="V61" s="57">
        <v>0</v>
      </c>
      <c r="W61" s="57">
        <v>66000</v>
      </c>
      <c r="X61" s="57">
        <v>66000</v>
      </c>
      <c r="Y61" s="57">
        <f t="shared" si="12"/>
        <v>66000</v>
      </c>
      <c r="Z61" s="59" t="s">
        <v>268</v>
      </c>
      <c r="AA61" s="57">
        <v>0</v>
      </c>
      <c r="AB61" s="57">
        <v>0</v>
      </c>
      <c r="AC61" s="57">
        <v>0</v>
      </c>
      <c r="AD61" s="57">
        <v>0</v>
      </c>
      <c r="AE61" s="57">
        <v>1076.74</v>
      </c>
      <c r="AF61" s="57">
        <v>1076.74</v>
      </c>
      <c r="AG61" s="57">
        <f t="shared" si="13"/>
        <v>66000</v>
      </c>
      <c r="AH61" s="59" t="s">
        <v>275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  <c r="AO61" s="57">
        <f t="shared" si="9"/>
        <v>66000</v>
      </c>
      <c r="AP61" s="59" t="s">
        <v>275</v>
      </c>
    </row>
    <row r="62" spans="1:42" s="60" customFormat="1" ht="30.75" hidden="1" customHeight="1" x14ac:dyDescent="0.25">
      <c r="A62" s="56" t="s">
        <v>114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f t="shared" si="10"/>
        <v>0</v>
      </c>
      <c r="J62" s="58"/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f t="shared" si="11"/>
        <v>0</v>
      </c>
      <c r="R62" s="59"/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f t="shared" si="12"/>
        <v>0</v>
      </c>
      <c r="Z62" s="59"/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f t="shared" si="13"/>
        <v>0</v>
      </c>
      <c r="AH62" s="59"/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  <c r="AO62" s="57">
        <f t="shared" si="9"/>
        <v>0</v>
      </c>
      <c r="AP62" s="59"/>
    </row>
    <row r="63" spans="1:42" s="60" customFormat="1" ht="30.75" customHeight="1" x14ac:dyDescent="0.25">
      <c r="A63" s="56" t="s">
        <v>115</v>
      </c>
      <c r="B63" s="57">
        <v>622800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f t="shared" si="10"/>
        <v>622800</v>
      </c>
      <c r="J63" s="58" t="s">
        <v>262</v>
      </c>
      <c r="K63" s="57">
        <v>0</v>
      </c>
      <c r="L63" s="57">
        <v>0</v>
      </c>
      <c r="M63" s="57">
        <v>0</v>
      </c>
      <c r="N63" s="57">
        <v>0</v>
      </c>
      <c r="O63" s="57">
        <v>73242.649999999994</v>
      </c>
      <c r="P63" s="57">
        <v>73242.649999999994</v>
      </c>
      <c r="Q63" s="57">
        <f t="shared" si="11"/>
        <v>622800</v>
      </c>
      <c r="R63" s="59" t="s">
        <v>262</v>
      </c>
      <c r="S63" s="57">
        <v>0</v>
      </c>
      <c r="T63" s="57">
        <v>0</v>
      </c>
      <c r="U63" s="57">
        <v>0</v>
      </c>
      <c r="V63" s="57">
        <v>0</v>
      </c>
      <c r="W63" s="57">
        <v>82020.239999999991</v>
      </c>
      <c r="X63" s="57">
        <v>82020.239999999991</v>
      </c>
      <c r="Y63" s="57">
        <f t="shared" si="12"/>
        <v>622800</v>
      </c>
      <c r="Z63" s="59" t="s">
        <v>262</v>
      </c>
      <c r="AA63" s="57">
        <v>0</v>
      </c>
      <c r="AB63" s="57">
        <v>0</v>
      </c>
      <c r="AC63" s="57">
        <v>0</v>
      </c>
      <c r="AD63" s="57">
        <v>0.01</v>
      </c>
      <c r="AE63" s="57">
        <v>74964.97</v>
      </c>
      <c r="AF63" s="57">
        <v>74964.97</v>
      </c>
      <c r="AG63" s="57">
        <f t="shared" si="13"/>
        <v>622799.99</v>
      </c>
      <c r="AH63" s="59" t="s">
        <v>276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  <c r="AO63" s="57">
        <f t="shared" si="9"/>
        <v>622799.99</v>
      </c>
      <c r="AP63" s="59" t="s">
        <v>276</v>
      </c>
    </row>
    <row r="64" spans="1:42" s="60" customFormat="1" ht="30.75" hidden="1" customHeight="1" x14ac:dyDescent="0.25">
      <c r="A64" s="56" t="s">
        <v>116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f t="shared" si="10"/>
        <v>0</v>
      </c>
      <c r="J64" s="58"/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f t="shared" si="11"/>
        <v>0</v>
      </c>
      <c r="R64" s="59"/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f t="shared" si="12"/>
        <v>0</v>
      </c>
      <c r="Z64" s="59"/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f t="shared" si="13"/>
        <v>0</v>
      </c>
      <c r="AH64" s="59"/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  <c r="AO64" s="57">
        <f t="shared" si="9"/>
        <v>0</v>
      </c>
      <c r="AP64" s="59"/>
    </row>
    <row r="65" spans="1:42" s="60" customFormat="1" ht="30.75" hidden="1" customHeight="1" x14ac:dyDescent="0.25">
      <c r="A65" s="56" t="s">
        <v>117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f t="shared" si="10"/>
        <v>0</v>
      </c>
      <c r="J65" s="58"/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f t="shared" si="11"/>
        <v>0</v>
      </c>
      <c r="R65" s="59"/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f t="shared" si="12"/>
        <v>0</v>
      </c>
      <c r="Z65" s="59"/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f t="shared" si="13"/>
        <v>0</v>
      </c>
      <c r="AH65" s="59"/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f t="shared" si="9"/>
        <v>0</v>
      </c>
      <c r="AP65" s="59"/>
    </row>
    <row r="66" spans="1:42" s="60" customFormat="1" ht="30.75" hidden="1" customHeight="1" x14ac:dyDescent="0.25">
      <c r="A66" s="56" t="s">
        <v>118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f t="shared" si="10"/>
        <v>0</v>
      </c>
      <c r="J66" s="58"/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f t="shared" si="11"/>
        <v>0</v>
      </c>
      <c r="R66" s="59"/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f t="shared" si="12"/>
        <v>0</v>
      </c>
      <c r="Z66" s="59"/>
      <c r="AA66" s="57">
        <v>0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  <c r="AG66" s="57">
        <f t="shared" si="13"/>
        <v>0</v>
      </c>
      <c r="AH66" s="59"/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  <c r="AO66" s="57">
        <f t="shared" si="9"/>
        <v>0</v>
      </c>
      <c r="AP66" s="59"/>
    </row>
    <row r="67" spans="1:42" s="60" customFormat="1" ht="30.75" customHeight="1" x14ac:dyDescent="0.25">
      <c r="A67" s="56" t="s">
        <v>119</v>
      </c>
      <c r="B67" s="57"/>
      <c r="C67" s="57"/>
      <c r="D67" s="57"/>
      <c r="E67" s="57"/>
      <c r="F67" s="57"/>
      <c r="G67" s="57"/>
      <c r="H67" s="57"/>
      <c r="I67" s="57"/>
      <c r="J67" s="58"/>
      <c r="K67" s="57"/>
      <c r="L67" s="57"/>
      <c r="M67" s="57"/>
      <c r="N67" s="57"/>
      <c r="O67" s="57"/>
      <c r="P67" s="57"/>
      <c r="Q67" s="57"/>
      <c r="R67" s="59"/>
      <c r="S67" s="57"/>
      <c r="T67" s="57"/>
      <c r="U67" s="57"/>
      <c r="V67" s="57"/>
      <c r="W67" s="57"/>
      <c r="X67" s="57"/>
      <c r="Y67" s="57"/>
      <c r="Z67" s="59"/>
      <c r="AA67" s="57"/>
      <c r="AB67" s="57"/>
      <c r="AC67" s="57"/>
      <c r="AD67" s="57"/>
      <c r="AE67" s="57"/>
      <c r="AF67" s="57"/>
      <c r="AG67" s="57">
        <v>0</v>
      </c>
      <c r="AH67" s="59" t="s">
        <v>275</v>
      </c>
      <c r="AI67" s="57">
        <v>214368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  <c r="AO67" s="57">
        <f t="shared" si="9"/>
        <v>214368</v>
      </c>
      <c r="AP67" s="59" t="s">
        <v>275</v>
      </c>
    </row>
    <row r="68" spans="1:42" s="60" customFormat="1" ht="30.75" customHeight="1" x14ac:dyDescent="0.25">
      <c r="A68" s="56" t="s">
        <v>119</v>
      </c>
      <c r="B68" s="57">
        <v>93616</v>
      </c>
      <c r="C68" s="57">
        <v>0</v>
      </c>
      <c r="D68" s="57">
        <v>0</v>
      </c>
      <c r="E68" s="57">
        <v>0</v>
      </c>
      <c r="F68" s="57">
        <v>40933.760000000002</v>
      </c>
      <c r="G68" s="57">
        <v>41682.240000000005</v>
      </c>
      <c r="H68" s="57">
        <v>41682.240000000005</v>
      </c>
      <c r="I68" s="57">
        <f t="shared" si="10"/>
        <v>52682.239999999976</v>
      </c>
      <c r="J68" s="58" t="s">
        <v>268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f t="shared" si="11"/>
        <v>52682.239999999976</v>
      </c>
      <c r="R68" s="59" t="s">
        <v>268</v>
      </c>
      <c r="S68" s="57">
        <v>0</v>
      </c>
      <c r="T68" s="57">
        <v>0</v>
      </c>
      <c r="U68" s="57">
        <v>0</v>
      </c>
      <c r="V68" s="57">
        <v>0</v>
      </c>
      <c r="W68" s="57">
        <v>11000</v>
      </c>
      <c r="X68" s="57">
        <v>11000</v>
      </c>
      <c r="Y68" s="57">
        <f t="shared" si="12"/>
        <v>52682.239999999976</v>
      </c>
      <c r="Z68" s="59" t="s">
        <v>268</v>
      </c>
      <c r="AA68" s="57">
        <v>0</v>
      </c>
      <c r="AB68" s="57">
        <v>0</v>
      </c>
      <c r="AC68" s="57">
        <v>0</v>
      </c>
      <c r="AD68" s="57">
        <v>0</v>
      </c>
      <c r="AE68" s="57">
        <v>40682.270000000004</v>
      </c>
      <c r="AF68" s="57">
        <v>40682.270000000004</v>
      </c>
      <c r="AG68" s="57">
        <f t="shared" si="13"/>
        <v>52682.239999999976</v>
      </c>
      <c r="AH68" s="59" t="s">
        <v>7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f t="shared" si="9"/>
        <v>52682.239999999976</v>
      </c>
      <c r="AP68" s="59" t="s">
        <v>7</v>
      </c>
    </row>
    <row r="69" spans="1:42" s="60" customFormat="1" ht="30.75" customHeight="1" x14ac:dyDescent="0.25">
      <c r="A69" s="56" t="s">
        <v>120</v>
      </c>
      <c r="B69" s="57">
        <v>10392</v>
      </c>
      <c r="C69" s="57">
        <v>0</v>
      </c>
      <c r="D69" s="57">
        <v>0</v>
      </c>
      <c r="E69" s="57">
        <v>0</v>
      </c>
      <c r="F69" s="57">
        <v>4000</v>
      </c>
      <c r="G69" s="57">
        <v>0</v>
      </c>
      <c r="H69" s="57">
        <v>0</v>
      </c>
      <c r="I69" s="57">
        <f t="shared" si="10"/>
        <v>6392</v>
      </c>
      <c r="J69" s="58" t="s">
        <v>27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f t="shared" si="11"/>
        <v>6392</v>
      </c>
      <c r="R69" s="59" t="s">
        <v>27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f t="shared" si="12"/>
        <v>6392</v>
      </c>
      <c r="Z69" s="59" t="s">
        <v>27</v>
      </c>
      <c r="AA69" s="57">
        <v>0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f t="shared" si="13"/>
        <v>6392</v>
      </c>
      <c r="AH69" s="59" t="s">
        <v>7</v>
      </c>
      <c r="AI69" s="5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0</v>
      </c>
      <c r="AO69" s="57">
        <f t="shared" si="9"/>
        <v>6392</v>
      </c>
      <c r="AP69" s="59" t="s">
        <v>7</v>
      </c>
    </row>
    <row r="70" spans="1:42" s="60" customFormat="1" ht="30.75" customHeight="1" x14ac:dyDescent="0.25">
      <c r="A70" s="56" t="s">
        <v>121</v>
      </c>
      <c r="B70" s="57">
        <v>10000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f t="shared" si="10"/>
        <v>10000</v>
      </c>
      <c r="J70" s="58" t="s">
        <v>27</v>
      </c>
      <c r="K70" s="57">
        <v>0</v>
      </c>
      <c r="L70" s="57">
        <v>0</v>
      </c>
      <c r="M70" s="57">
        <v>0</v>
      </c>
      <c r="N70" s="57">
        <v>0</v>
      </c>
      <c r="O70" s="57">
        <v>5000</v>
      </c>
      <c r="P70" s="57">
        <v>5000</v>
      </c>
      <c r="Q70" s="57">
        <f t="shared" si="11"/>
        <v>10000</v>
      </c>
      <c r="R70" s="59" t="s">
        <v>27</v>
      </c>
      <c r="S70" s="57">
        <v>0</v>
      </c>
      <c r="T70" s="57">
        <v>0</v>
      </c>
      <c r="U70" s="57">
        <v>0</v>
      </c>
      <c r="V70" s="57">
        <v>0</v>
      </c>
      <c r="W70" s="57">
        <v>0.01</v>
      </c>
      <c r="X70" s="57">
        <v>0.01</v>
      </c>
      <c r="Y70" s="57">
        <f t="shared" si="12"/>
        <v>10000</v>
      </c>
      <c r="Z70" s="59" t="s">
        <v>27</v>
      </c>
      <c r="AA70" s="57">
        <v>0</v>
      </c>
      <c r="AB70" s="57">
        <v>0</v>
      </c>
      <c r="AC70" s="57">
        <v>0</v>
      </c>
      <c r="AD70" s="57">
        <v>0</v>
      </c>
      <c r="AE70" s="57">
        <v>0.01</v>
      </c>
      <c r="AF70" s="57">
        <v>0.01</v>
      </c>
      <c r="AG70" s="57">
        <f t="shared" si="13"/>
        <v>10000</v>
      </c>
      <c r="AH70" s="59" t="s">
        <v>7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  <c r="AO70" s="57">
        <f t="shared" si="9"/>
        <v>10000</v>
      </c>
      <c r="AP70" s="59" t="s">
        <v>7</v>
      </c>
    </row>
    <row r="71" spans="1:42" s="60" customFormat="1" ht="30.75" customHeight="1" x14ac:dyDescent="0.25">
      <c r="A71" s="56" t="s">
        <v>122</v>
      </c>
      <c r="B71" s="57">
        <v>38400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f t="shared" si="10"/>
        <v>38400</v>
      </c>
      <c r="J71" s="58" t="s">
        <v>27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f t="shared" si="11"/>
        <v>38400</v>
      </c>
      <c r="R71" s="59" t="s">
        <v>27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f t="shared" si="12"/>
        <v>38400</v>
      </c>
      <c r="Z71" s="59" t="s">
        <v>27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f t="shared" si="13"/>
        <v>38400</v>
      </c>
      <c r="AH71" s="59" t="s">
        <v>7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f t="shared" si="9"/>
        <v>38400</v>
      </c>
      <c r="AP71" s="59" t="s">
        <v>7</v>
      </c>
    </row>
    <row r="72" spans="1:42" s="60" customFormat="1" ht="30.75" customHeight="1" x14ac:dyDescent="0.25">
      <c r="A72" s="56" t="s">
        <v>123</v>
      </c>
      <c r="B72" s="57">
        <v>2800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f t="shared" si="10"/>
        <v>2800</v>
      </c>
      <c r="J72" s="58" t="s">
        <v>27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f t="shared" si="11"/>
        <v>2800</v>
      </c>
      <c r="R72" s="59" t="s">
        <v>27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f t="shared" si="12"/>
        <v>2800</v>
      </c>
      <c r="Z72" s="59" t="s">
        <v>27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f t="shared" si="13"/>
        <v>2800</v>
      </c>
      <c r="AH72" s="59" t="s">
        <v>7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f t="shared" si="9"/>
        <v>2800</v>
      </c>
      <c r="AP72" s="59" t="s">
        <v>7</v>
      </c>
    </row>
    <row r="73" spans="1:42" s="60" customFormat="1" ht="30.75" hidden="1" customHeight="1" x14ac:dyDescent="0.25">
      <c r="A73" s="56" t="s">
        <v>124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f t="shared" si="10"/>
        <v>0</v>
      </c>
      <c r="J73" s="58"/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f t="shared" si="11"/>
        <v>0</v>
      </c>
      <c r="R73" s="59"/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f t="shared" si="12"/>
        <v>0</v>
      </c>
      <c r="Z73" s="59"/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f t="shared" si="13"/>
        <v>0</v>
      </c>
      <c r="AH73" s="59"/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f t="shared" si="9"/>
        <v>0</v>
      </c>
      <c r="AP73" s="59"/>
    </row>
    <row r="74" spans="1:42" s="60" customFormat="1" ht="30.75" hidden="1" customHeight="1" x14ac:dyDescent="0.25">
      <c r="A74" s="56" t="s">
        <v>125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f t="shared" si="10"/>
        <v>0</v>
      </c>
      <c r="J74" s="58"/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f t="shared" si="11"/>
        <v>0</v>
      </c>
      <c r="R74" s="59"/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f t="shared" si="12"/>
        <v>0</v>
      </c>
      <c r="Z74" s="59"/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  <c r="AG74" s="57">
        <f t="shared" si="13"/>
        <v>0</v>
      </c>
      <c r="AH74" s="59"/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  <c r="AO74" s="57">
        <f t="shared" si="9"/>
        <v>0</v>
      </c>
      <c r="AP74" s="59"/>
    </row>
    <row r="75" spans="1:42" s="60" customFormat="1" ht="30.75" hidden="1" customHeight="1" x14ac:dyDescent="0.25">
      <c r="A75" s="56" t="s">
        <v>126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f t="shared" si="10"/>
        <v>0</v>
      </c>
      <c r="J75" s="58"/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f t="shared" si="11"/>
        <v>0</v>
      </c>
      <c r="R75" s="59"/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f t="shared" si="12"/>
        <v>0</v>
      </c>
      <c r="Z75" s="59"/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f t="shared" si="13"/>
        <v>0</v>
      </c>
      <c r="AH75" s="59"/>
      <c r="AI75" s="57">
        <v>0</v>
      </c>
      <c r="AJ75" s="57">
        <v>0</v>
      </c>
      <c r="AK75" s="57">
        <v>0</v>
      </c>
      <c r="AL75" s="57">
        <v>0</v>
      </c>
      <c r="AM75" s="57">
        <v>0</v>
      </c>
      <c r="AN75" s="57">
        <v>0</v>
      </c>
      <c r="AO75" s="57">
        <f t="shared" si="9"/>
        <v>0</v>
      </c>
      <c r="AP75" s="59"/>
    </row>
    <row r="76" spans="1:42" s="60" customFormat="1" ht="30.75" customHeight="1" x14ac:dyDescent="0.25">
      <c r="A76" s="56" t="s">
        <v>127</v>
      </c>
      <c r="B76" s="57">
        <v>10200</v>
      </c>
      <c r="C76" s="57">
        <v>0</v>
      </c>
      <c r="D76" s="57">
        <v>0</v>
      </c>
      <c r="E76" s="57">
        <v>0</v>
      </c>
      <c r="F76" s="57">
        <v>6000</v>
      </c>
      <c r="G76" s="57">
        <v>0</v>
      </c>
      <c r="H76" s="57">
        <v>0</v>
      </c>
      <c r="I76" s="57">
        <f t="shared" si="10"/>
        <v>4200</v>
      </c>
      <c r="J76" s="58" t="s">
        <v>27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f t="shared" si="11"/>
        <v>4200</v>
      </c>
      <c r="R76" s="59" t="s">
        <v>27</v>
      </c>
      <c r="S76" s="57">
        <v>0</v>
      </c>
      <c r="T76" s="57">
        <v>0</v>
      </c>
      <c r="U76" s="57">
        <v>0</v>
      </c>
      <c r="V76" s="57">
        <v>0</v>
      </c>
      <c r="W76" s="57">
        <v>308.75</v>
      </c>
      <c r="X76" s="57">
        <v>308.75</v>
      </c>
      <c r="Y76" s="57">
        <f t="shared" si="12"/>
        <v>4200</v>
      </c>
      <c r="Z76" s="59" t="s">
        <v>27</v>
      </c>
      <c r="AA76" s="57">
        <v>0</v>
      </c>
      <c r="AB76" s="57">
        <v>0</v>
      </c>
      <c r="AC76" s="57">
        <v>0</v>
      </c>
      <c r="AD76" s="57">
        <v>0</v>
      </c>
      <c r="AE76" s="57">
        <v>19.75</v>
      </c>
      <c r="AF76" s="57">
        <v>19.75</v>
      </c>
      <c r="AG76" s="57">
        <f t="shared" si="13"/>
        <v>4200</v>
      </c>
      <c r="AH76" s="59" t="s">
        <v>7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f t="shared" si="9"/>
        <v>4200</v>
      </c>
      <c r="AP76" s="59" t="s">
        <v>7</v>
      </c>
    </row>
    <row r="77" spans="1:42" s="60" customFormat="1" ht="30.75" customHeight="1" x14ac:dyDescent="0.25">
      <c r="A77" s="56" t="s">
        <v>128</v>
      </c>
      <c r="B77" s="57">
        <v>6800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f t="shared" si="10"/>
        <v>6800</v>
      </c>
      <c r="J77" s="58" t="s">
        <v>27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f t="shared" si="11"/>
        <v>6800</v>
      </c>
      <c r="R77" s="59" t="s">
        <v>27</v>
      </c>
      <c r="S77" s="57">
        <v>0</v>
      </c>
      <c r="T77" s="57">
        <v>0</v>
      </c>
      <c r="U77" s="57">
        <v>0</v>
      </c>
      <c r="V77" s="57">
        <v>0</v>
      </c>
      <c r="W77" s="57">
        <v>0.01</v>
      </c>
      <c r="X77" s="57">
        <v>0.01</v>
      </c>
      <c r="Y77" s="57">
        <f t="shared" si="12"/>
        <v>6800</v>
      </c>
      <c r="Z77" s="59" t="s">
        <v>27</v>
      </c>
      <c r="AA77" s="57">
        <v>0</v>
      </c>
      <c r="AB77" s="57">
        <v>0</v>
      </c>
      <c r="AC77" s="57">
        <v>0</v>
      </c>
      <c r="AD77" s="57">
        <v>0</v>
      </c>
      <c r="AE77" s="57">
        <v>0.01</v>
      </c>
      <c r="AF77" s="57">
        <v>0.01</v>
      </c>
      <c r="AG77" s="57">
        <f t="shared" si="13"/>
        <v>6800</v>
      </c>
      <c r="AH77" s="59" t="s">
        <v>7</v>
      </c>
      <c r="AI77" s="57">
        <v>0</v>
      </c>
      <c r="AJ77" s="57">
        <v>0</v>
      </c>
      <c r="AK77" s="57">
        <v>0</v>
      </c>
      <c r="AL77" s="57">
        <v>0</v>
      </c>
      <c r="AM77" s="57">
        <v>0</v>
      </c>
      <c r="AN77" s="57">
        <v>0</v>
      </c>
      <c r="AO77" s="57">
        <f t="shared" si="9"/>
        <v>6800</v>
      </c>
      <c r="AP77" s="59" t="s">
        <v>7</v>
      </c>
    </row>
    <row r="78" spans="1:42" s="60" customFormat="1" ht="30.75" customHeight="1" x14ac:dyDescent="0.25">
      <c r="A78" s="56" t="s">
        <v>129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f t="shared" ref="I78:I85" si="14">+B78+C78+E78+G78-D78-F78-H78</f>
        <v>0</v>
      </c>
      <c r="J78" s="58"/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f t="shared" ref="Q78:Q85" si="15">+I78+K78+M78+O78-L78-N78-P78</f>
        <v>0</v>
      </c>
      <c r="R78" s="59"/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f t="shared" ref="Y78:Y85" si="16">+Q78+S78+U78+W78-T78-V78-X78</f>
        <v>0</v>
      </c>
      <c r="Z78" s="59"/>
      <c r="AA78" s="57">
        <v>0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  <c r="AG78" s="57">
        <f t="shared" ref="AG78:AG85" si="17">+Y78+AA78+AC78+AE78-AB78-AD78-AF78</f>
        <v>0</v>
      </c>
      <c r="AH78" s="59" t="s">
        <v>7</v>
      </c>
      <c r="AI78" s="57">
        <v>6264</v>
      </c>
      <c r="AJ78" s="57">
        <v>0</v>
      </c>
      <c r="AK78" s="57">
        <v>0</v>
      </c>
      <c r="AL78" s="57">
        <v>0</v>
      </c>
      <c r="AM78" s="57">
        <v>0</v>
      </c>
      <c r="AN78" s="57">
        <v>0</v>
      </c>
      <c r="AO78" s="57">
        <f t="shared" si="9"/>
        <v>6264</v>
      </c>
      <c r="AP78" s="59" t="s">
        <v>7</v>
      </c>
    </row>
    <row r="79" spans="1:42" s="60" customFormat="1" ht="30.75" customHeight="1" x14ac:dyDescent="0.25">
      <c r="A79" s="56" t="s">
        <v>130</v>
      </c>
      <c r="B79" s="57">
        <v>36000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f t="shared" si="14"/>
        <v>36000</v>
      </c>
      <c r="J79" s="58" t="s">
        <v>27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f t="shared" si="15"/>
        <v>36000</v>
      </c>
      <c r="R79" s="59" t="s">
        <v>27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f t="shared" si="16"/>
        <v>36000</v>
      </c>
      <c r="Z79" s="59" t="s">
        <v>27</v>
      </c>
      <c r="AA79" s="57">
        <v>0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  <c r="AG79" s="57">
        <f t="shared" si="17"/>
        <v>36000</v>
      </c>
      <c r="AH79" s="59" t="s">
        <v>7</v>
      </c>
      <c r="AI79" s="57">
        <v>0</v>
      </c>
      <c r="AJ79" s="57">
        <v>0</v>
      </c>
      <c r="AK79" s="57">
        <v>0</v>
      </c>
      <c r="AL79" s="57">
        <v>0</v>
      </c>
      <c r="AM79" s="57">
        <v>0</v>
      </c>
      <c r="AN79" s="57">
        <v>0</v>
      </c>
      <c r="AO79" s="57">
        <f t="shared" si="9"/>
        <v>36000</v>
      </c>
      <c r="AP79" s="59" t="s">
        <v>7</v>
      </c>
    </row>
    <row r="80" spans="1:42" s="60" customFormat="1" ht="30.75" hidden="1" customHeight="1" x14ac:dyDescent="0.25">
      <c r="A80" s="56" t="s">
        <v>131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f t="shared" si="14"/>
        <v>0</v>
      </c>
      <c r="J80" s="58"/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f t="shared" si="15"/>
        <v>0</v>
      </c>
      <c r="R80" s="59"/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f t="shared" si="16"/>
        <v>0</v>
      </c>
      <c r="Z80" s="59"/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f t="shared" si="17"/>
        <v>0</v>
      </c>
      <c r="AH80" s="59"/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  <c r="AO80" s="57">
        <f t="shared" ref="AO80:AO85" si="18">+AG80+AI80+AK80+AM80-AJ80-AL80-AN80</f>
        <v>0</v>
      </c>
      <c r="AP80" s="59"/>
    </row>
    <row r="81" spans="1:42" s="60" customFormat="1" ht="30.75" hidden="1" customHeight="1" x14ac:dyDescent="0.25">
      <c r="A81" s="56" t="s">
        <v>132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f t="shared" si="14"/>
        <v>0</v>
      </c>
      <c r="J81" s="58"/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f t="shared" si="15"/>
        <v>0</v>
      </c>
      <c r="R81" s="59"/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f t="shared" si="16"/>
        <v>0</v>
      </c>
      <c r="Z81" s="59"/>
      <c r="AA81" s="57">
        <v>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f t="shared" si="17"/>
        <v>0</v>
      </c>
      <c r="AH81" s="59"/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f t="shared" si="18"/>
        <v>0</v>
      </c>
      <c r="AP81" s="59"/>
    </row>
    <row r="82" spans="1:42" s="60" customFormat="1" ht="30.75" hidden="1" customHeight="1" x14ac:dyDescent="0.25">
      <c r="A82" s="56" t="s">
        <v>133</v>
      </c>
      <c r="B82" s="57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f t="shared" si="14"/>
        <v>0</v>
      </c>
      <c r="J82" s="58"/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f t="shared" si="15"/>
        <v>0</v>
      </c>
      <c r="R82" s="59"/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f t="shared" si="16"/>
        <v>0</v>
      </c>
      <c r="Z82" s="59"/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f t="shared" si="17"/>
        <v>0</v>
      </c>
      <c r="AH82" s="59"/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f t="shared" si="18"/>
        <v>0</v>
      </c>
      <c r="AP82" s="59"/>
    </row>
    <row r="83" spans="1:42" s="60" customFormat="1" ht="30.75" hidden="1" customHeight="1" x14ac:dyDescent="0.25">
      <c r="A83" s="56" t="s">
        <v>134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f t="shared" si="14"/>
        <v>0</v>
      </c>
      <c r="J83" s="58"/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f t="shared" si="15"/>
        <v>0</v>
      </c>
      <c r="R83" s="59"/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f t="shared" si="16"/>
        <v>0</v>
      </c>
      <c r="Z83" s="59"/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  <c r="AG83" s="57">
        <f t="shared" si="17"/>
        <v>0</v>
      </c>
      <c r="AH83" s="59"/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0</v>
      </c>
      <c r="AO83" s="57">
        <f t="shared" si="18"/>
        <v>0</v>
      </c>
      <c r="AP83" s="59"/>
    </row>
    <row r="84" spans="1:42" s="60" customFormat="1" ht="30.75" customHeight="1" x14ac:dyDescent="0.25">
      <c r="A84" s="56" t="s">
        <v>135</v>
      </c>
      <c r="B84" s="57">
        <v>17114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f t="shared" si="14"/>
        <v>17114</v>
      </c>
      <c r="J84" s="58" t="s">
        <v>27</v>
      </c>
      <c r="K84" s="57">
        <v>0</v>
      </c>
      <c r="L84" s="57">
        <v>0</v>
      </c>
      <c r="M84" s="57">
        <v>0</v>
      </c>
      <c r="N84" s="57">
        <v>0</v>
      </c>
      <c r="O84" s="57">
        <v>7114</v>
      </c>
      <c r="P84" s="57">
        <v>7114</v>
      </c>
      <c r="Q84" s="57">
        <f t="shared" si="15"/>
        <v>17114</v>
      </c>
      <c r="R84" s="59" t="s">
        <v>27</v>
      </c>
      <c r="S84" s="57">
        <v>0</v>
      </c>
      <c r="T84" s="57">
        <v>0</v>
      </c>
      <c r="U84" s="57">
        <v>0</v>
      </c>
      <c r="V84" s="57">
        <v>0</v>
      </c>
      <c r="W84" s="57">
        <v>2914</v>
      </c>
      <c r="X84" s="57">
        <v>2914</v>
      </c>
      <c r="Y84" s="57">
        <f t="shared" si="16"/>
        <v>17114</v>
      </c>
      <c r="Z84" s="59" t="s">
        <v>27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f t="shared" si="17"/>
        <v>17114</v>
      </c>
      <c r="AH84" s="59" t="s">
        <v>7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f t="shared" si="18"/>
        <v>17114</v>
      </c>
      <c r="AP84" s="59" t="s">
        <v>7</v>
      </c>
    </row>
    <row r="85" spans="1:42" s="60" customFormat="1" ht="30.75" hidden="1" customHeight="1" x14ac:dyDescent="0.25">
      <c r="A85" s="56" t="s">
        <v>136</v>
      </c>
      <c r="B85" s="57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f t="shared" si="14"/>
        <v>0</v>
      </c>
      <c r="J85" s="58"/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f t="shared" si="15"/>
        <v>0</v>
      </c>
      <c r="R85" s="59" t="s">
        <v>26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f t="shared" si="16"/>
        <v>0</v>
      </c>
      <c r="Z85" s="59"/>
      <c r="AA85" s="57">
        <v>0</v>
      </c>
      <c r="AB85" s="57">
        <v>0</v>
      </c>
      <c r="AC85" s="57">
        <v>0</v>
      </c>
      <c r="AD85" s="57">
        <v>0</v>
      </c>
      <c r="AE85" s="57">
        <v>0</v>
      </c>
      <c r="AF85" s="57">
        <v>0</v>
      </c>
      <c r="AG85" s="57">
        <f t="shared" si="17"/>
        <v>0</v>
      </c>
      <c r="AH85" s="59"/>
      <c r="AI85" s="5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0</v>
      </c>
      <c r="AO85" s="57">
        <f t="shared" si="18"/>
        <v>0</v>
      </c>
      <c r="AP85" s="59"/>
    </row>
    <row r="86" spans="1:42" s="65" customFormat="1" x14ac:dyDescent="0.35">
      <c r="A86" s="63">
        <v>3000</v>
      </c>
      <c r="B86" s="64">
        <f t="shared" ref="B86:I86" si="19">SUM(B87:B205)</f>
        <v>5763921</v>
      </c>
      <c r="C86" s="64">
        <f t="shared" si="19"/>
        <v>0</v>
      </c>
      <c r="D86" s="64">
        <f t="shared" si="19"/>
        <v>0</v>
      </c>
      <c r="E86" s="64">
        <f t="shared" si="19"/>
        <v>51809.760000000002</v>
      </c>
      <c r="F86" s="64">
        <f t="shared" si="19"/>
        <v>326700</v>
      </c>
      <c r="G86" s="64">
        <f t="shared" si="19"/>
        <v>528960</v>
      </c>
      <c r="H86" s="64">
        <f t="shared" si="19"/>
        <v>528960</v>
      </c>
      <c r="I86" s="64">
        <f t="shared" si="19"/>
        <v>5489030.7599999998</v>
      </c>
      <c r="J86" s="64"/>
      <c r="K86" s="64">
        <f t="shared" ref="K86:Q86" si="20">SUM(K87:K205)</f>
        <v>0</v>
      </c>
      <c r="L86" s="64">
        <f t="shared" si="20"/>
        <v>0</v>
      </c>
      <c r="M86" s="64">
        <f t="shared" si="20"/>
        <v>14271.739999999998</v>
      </c>
      <c r="N86" s="64">
        <f t="shared" si="20"/>
        <v>22711.64</v>
      </c>
      <c r="O86" s="64">
        <f t="shared" si="20"/>
        <v>506649.74</v>
      </c>
      <c r="P86" s="64">
        <f t="shared" si="20"/>
        <v>506649.74</v>
      </c>
      <c r="Q86" s="64">
        <f t="shared" si="20"/>
        <v>5480590.8600000003</v>
      </c>
      <c r="R86" s="64"/>
      <c r="S86" s="64">
        <f t="shared" ref="S86:Y86" si="21">SUM(S87:S205)</f>
        <v>0</v>
      </c>
      <c r="T86" s="64">
        <f t="shared" si="21"/>
        <v>0</v>
      </c>
      <c r="U86" s="64">
        <f t="shared" si="21"/>
        <v>0</v>
      </c>
      <c r="V86" s="64">
        <f t="shared" si="21"/>
        <v>0</v>
      </c>
      <c r="W86" s="64">
        <f t="shared" si="21"/>
        <v>685519.08</v>
      </c>
      <c r="X86" s="64">
        <f t="shared" si="21"/>
        <v>685519.08</v>
      </c>
      <c r="Y86" s="64">
        <f t="shared" si="21"/>
        <v>5480590.8600000003</v>
      </c>
      <c r="Z86" s="64"/>
      <c r="AA86" s="64">
        <f t="shared" ref="AA86:AG86" si="22">SUM(AA87:AA205)</f>
        <v>0</v>
      </c>
      <c r="AB86" s="64">
        <f t="shared" si="22"/>
        <v>0</v>
      </c>
      <c r="AC86" s="64">
        <f t="shared" si="22"/>
        <v>405971.72000000003</v>
      </c>
      <c r="AD86" s="64">
        <f t="shared" si="22"/>
        <v>0</v>
      </c>
      <c r="AE86" s="64">
        <f t="shared" si="22"/>
        <v>1008542.0299999999</v>
      </c>
      <c r="AF86" s="64">
        <f t="shared" si="22"/>
        <v>1008542.0299999999</v>
      </c>
      <c r="AG86" s="64">
        <f t="shared" si="22"/>
        <v>5886562.5800000001</v>
      </c>
      <c r="AH86" s="64"/>
      <c r="AI86" s="64">
        <f t="shared" ref="AI86:AO86" si="23">SUM(AI87:AI205)</f>
        <v>260474.84</v>
      </c>
      <c r="AJ86" s="64">
        <f t="shared" si="23"/>
        <v>0</v>
      </c>
      <c r="AK86" s="64">
        <f t="shared" si="23"/>
        <v>0</v>
      </c>
      <c r="AL86" s="64">
        <f t="shared" si="23"/>
        <v>0</v>
      </c>
      <c r="AM86" s="64">
        <f t="shared" si="23"/>
        <v>0</v>
      </c>
      <c r="AN86" s="64">
        <f t="shared" si="23"/>
        <v>0</v>
      </c>
      <c r="AO86" s="64">
        <f t="shared" si="23"/>
        <v>6147037.4199999999</v>
      </c>
      <c r="AP86" s="64"/>
    </row>
    <row r="87" spans="1:42" s="60" customFormat="1" ht="30.75" customHeight="1" x14ac:dyDescent="0.25">
      <c r="A87" s="56" t="s">
        <v>137</v>
      </c>
      <c r="B87" s="57">
        <v>786022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f t="shared" ref="I87:I121" si="24">+B87+C87+E87+G87-D87-F87-H87</f>
        <v>786022</v>
      </c>
      <c r="J87" s="58" t="s">
        <v>262</v>
      </c>
      <c r="K87" s="57">
        <v>0</v>
      </c>
      <c r="L87" s="57">
        <v>0</v>
      </c>
      <c r="M87" s="57">
        <v>0</v>
      </c>
      <c r="N87" s="57">
        <v>0</v>
      </c>
      <c r="O87" s="57">
        <v>17035.400000000001</v>
      </c>
      <c r="P87" s="57">
        <v>17035.400000000001</v>
      </c>
      <c r="Q87" s="57">
        <f t="shared" ref="Q87:Q121" si="25">+I87+K87+M87+O87-L87-N87-P87</f>
        <v>786022</v>
      </c>
      <c r="R87" s="59" t="s">
        <v>262</v>
      </c>
      <c r="S87" s="57">
        <v>0</v>
      </c>
      <c r="T87" s="57">
        <v>0</v>
      </c>
      <c r="U87" s="57">
        <v>0</v>
      </c>
      <c r="V87" s="57">
        <v>0</v>
      </c>
      <c r="W87" s="57">
        <v>41001.39</v>
      </c>
      <c r="X87" s="57">
        <v>41001.39</v>
      </c>
      <c r="Y87" s="57">
        <f t="shared" ref="Y87:Y121" si="26">+Q87+S87+U87+W87-T87-V87-X87</f>
        <v>786022</v>
      </c>
      <c r="Z87" s="59" t="s">
        <v>262</v>
      </c>
      <c r="AA87" s="57">
        <v>0</v>
      </c>
      <c r="AB87" s="57">
        <v>0</v>
      </c>
      <c r="AC87" s="57">
        <v>0</v>
      </c>
      <c r="AD87" s="57">
        <v>0</v>
      </c>
      <c r="AE87" s="57">
        <v>78866.7</v>
      </c>
      <c r="AF87" s="57">
        <v>78866.700000000012</v>
      </c>
      <c r="AG87" s="57">
        <f t="shared" ref="AG87:AG121" si="27">+Y87+AA87+AC87+AE87-AB87-AD87-AF87</f>
        <v>786022</v>
      </c>
      <c r="AH87" s="59" t="s">
        <v>276</v>
      </c>
      <c r="AI87" s="57">
        <v>0</v>
      </c>
      <c r="AJ87" s="57">
        <v>0</v>
      </c>
      <c r="AK87" s="57">
        <v>0</v>
      </c>
      <c r="AL87" s="57">
        <v>0</v>
      </c>
      <c r="AM87" s="57">
        <v>0</v>
      </c>
      <c r="AN87" s="57">
        <v>0</v>
      </c>
      <c r="AO87" s="57">
        <f t="shared" ref="AO87:AO152" si="28">+AG87+AI87+AK87+AM87-AJ87-AL87-AN87</f>
        <v>786022</v>
      </c>
      <c r="AP87" s="59" t="s">
        <v>276</v>
      </c>
    </row>
    <row r="88" spans="1:42" s="60" customFormat="1" ht="30.75" hidden="1" customHeight="1" x14ac:dyDescent="0.25">
      <c r="A88" s="56" t="s">
        <v>138</v>
      </c>
      <c r="B88" s="57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f t="shared" si="24"/>
        <v>0</v>
      </c>
      <c r="J88" s="58" t="s">
        <v>27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f t="shared" si="25"/>
        <v>0</v>
      </c>
      <c r="R88" s="59" t="s">
        <v>27</v>
      </c>
      <c r="S88" s="57">
        <v>0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7">
        <f t="shared" si="26"/>
        <v>0</v>
      </c>
      <c r="Z88" s="59"/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G88" s="57">
        <f t="shared" si="27"/>
        <v>0</v>
      </c>
      <c r="AH88" s="59"/>
      <c r="AI88" s="57">
        <v>0</v>
      </c>
      <c r="AJ88" s="57">
        <v>0</v>
      </c>
      <c r="AK88" s="57">
        <v>0</v>
      </c>
      <c r="AL88" s="57">
        <v>0</v>
      </c>
      <c r="AM88" s="57">
        <v>0</v>
      </c>
      <c r="AN88" s="57">
        <v>0</v>
      </c>
      <c r="AO88" s="57">
        <f t="shared" si="28"/>
        <v>0</v>
      </c>
      <c r="AP88" s="59"/>
    </row>
    <row r="89" spans="1:42" s="60" customFormat="1" ht="30.75" customHeight="1" x14ac:dyDescent="0.25">
      <c r="A89" s="56" t="s">
        <v>139</v>
      </c>
      <c r="B89" s="57">
        <v>67000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f t="shared" si="24"/>
        <v>67000</v>
      </c>
      <c r="J89" s="58" t="s">
        <v>27</v>
      </c>
      <c r="K89" s="57">
        <v>0</v>
      </c>
      <c r="L89" s="57">
        <v>0</v>
      </c>
      <c r="M89" s="57">
        <v>0</v>
      </c>
      <c r="N89" s="57">
        <v>0</v>
      </c>
      <c r="O89" s="57">
        <v>20000</v>
      </c>
      <c r="P89" s="57">
        <v>20000</v>
      </c>
      <c r="Q89" s="57">
        <f t="shared" si="25"/>
        <v>67000</v>
      </c>
      <c r="R89" s="59" t="s">
        <v>27</v>
      </c>
      <c r="S89" s="57">
        <v>0</v>
      </c>
      <c r="T89" s="57">
        <v>0</v>
      </c>
      <c r="U89" s="57">
        <v>0</v>
      </c>
      <c r="V89" s="57">
        <v>0</v>
      </c>
      <c r="W89" s="57">
        <v>67000</v>
      </c>
      <c r="X89" s="57">
        <v>67000</v>
      </c>
      <c r="Y89" s="57">
        <f t="shared" si="26"/>
        <v>67000</v>
      </c>
      <c r="Z89" s="59" t="s">
        <v>27</v>
      </c>
      <c r="AA89" s="57">
        <v>0</v>
      </c>
      <c r="AB89" s="57">
        <v>0</v>
      </c>
      <c r="AC89" s="57">
        <v>0</v>
      </c>
      <c r="AD89" s="57">
        <v>0</v>
      </c>
      <c r="AE89" s="57">
        <v>67000</v>
      </c>
      <c r="AF89" s="57">
        <v>67000</v>
      </c>
      <c r="AG89" s="57">
        <f t="shared" si="27"/>
        <v>67000</v>
      </c>
      <c r="AH89" s="59" t="s">
        <v>7</v>
      </c>
      <c r="AI89" s="57">
        <v>0</v>
      </c>
      <c r="AJ89" s="57">
        <v>0</v>
      </c>
      <c r="AK89" s="57">
        <v>0</v>
      </c>
      <c r="AL89" s="57">
        <v>0</v>
      </c>
      <c r="AM89" s="57">
        <v>0</v>
      </c>
      <c r="AN89" s="57">
        <v>0</v>
      </c>
      <c r="AO89" s="57">
        <f t="shared" si="28"/>
        <v>67000</v>
      </c>
      <c r="AP89" s="59" t="s">
        <v>7</v>
      </c>
    </row>
    <row r="90" spans="1:42" s="60" customFormat="1" ht="30.75" customHeight="1" x14ac:dyDescent="0.25">
      <c r="A90" s="56" t="s">
        <v>140</v>
      </c>
      <c r="B90" s="57">
        <v>78600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f t="shared" si="24"/>
        <v>78600</v>
      </c>
      <c r="J90" s="58" t="s">
        <v>262</v>
      </c>
      <c r="K90" s="57">
        <v>0</v>
      </c>
      <c r="L90" s="57">
        <v>0</v>
      </c>
      <c r="M90" s="57">
        <v>0</v>
      </c>
      <c r="N90" s="57">
        <v>0</v>
      </c>
      <c r="O90" s="57">
        <v>6419.9400000000005</v>
      </c>
      <c r="P90" s="57">
        <v>6419.9400000000005</v>
      </c>
      <c r="Q90" s="57">
        <f t="shared" si="25"/>
        <v>78600</v>
      </c>
      <c r="R90" s="59" t="s">
        <v>262</v>
      </c>
      <c r="S90" s="57">
        <v>0</v>
      </c>
      <c r="T90" s="57">
        <v>0</v>
      </c>
      <c r="U90" s="57">
        <v>0</v>
      </c>
      <c r="V90" s="57">
        <v>0</v>
      </c>
      <c r="W90" s="57">
        <v>10962.7</v>
      </c>
      <c r="X90" s="57">
        <v>10962.7</v>
      </c>
      <c r="Y90" s="57">
        <f t="shared" si="26"/>
        <v>78600</v>
      </c>
      <c r="Z90" s="59" t="s">
        <v>262</v>
      </c>
      <c r="AA90" s="57">
        <v>0</v>
      </c>
      <c r="AB90" s="57">
        <v>0</v>
      </c>
      <c r="AC90" s="57">
        <v>0</v>
      </c>
      <c r="AD90" s="57">
        <v>0</v>
      </c>
      <c r="AE90" s="57">
        <v>15358.130000000001</v>
      </c>
      <c r="AF90" s="57">
        <v>15358.130000000001</v>
      </c>
      <c r="AG90" s="57">
        <f t="shared" si="27"/>
        <v>78600</v>
      </c>
      <c r="AH90" s="59" t="s">
        <v>276</v>
      </c>
      <c r="AI90" s="57">
        <v>0</v>
      </c>
      <c r="AJ90" s="57">
        <v>0</v>
      </c>
      <c r="AK90" s="57">
        <v>0</v>
      </c>
      <c r="AL90" s="57">
        <v>0</v>
      </c>
      <c r="AM90" s="57">
        <v>0</v>
      </c>
      <c r="AN90" s="57">
        <v>0</v>
      </c>
      <c r="AO90" s="57">
        <f t="shared" si="28"/>
        <v>78600</v>
      </c>
      <c r="AP90" s="59" t="s">
        <v>276</v>
      </c>
    </row>
    <row r="91" spans="1:42" s="60" customFormat="1" ht="30.75" hidden="1" customHeight="1" x14ac:dyDescent="0.25">
      <c r="A91" s="56" t="s">
        <v>141</v>
      </c>
      <c r="B91" s="57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f t="shared" si="24"/>
        <v>0</v>
      </c>
      <c r="J91" s="58"/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f t="shared" si="25"/>
        <v>0</v>
      </c>
      <c r="R91" s="59"/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f t="shared" si="26"/>
        <v>0</v>
      </c>
      <c r="Z91" s="59"/>
      <c r="AA91" s="57">
        <v>0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  <c r="AG91" s="57">
        <f t="shared" si="27"/>
        <v>0</v>
      </c>
      <c r="AH91" s="59"/>
      <c r="AI91" s="57">
        <v>0</v>
      </c>
      <c r="AJ91" s="57">
        <v>0</v>
      </c>
      <c r="AK91" s="57">
        <v>0</v>
      </c>
      <c r="AL91" s="57">
        <v>0</v>
      </c>
      <c r="AM91" s="57">
        <v>0</v>
      </c>
      <c r="AN91" s="57">
        <v>0</v>
      </c>
      <c r="AO91" s="57">
        <f t="shared" si="28"/>
        <v>0</v>
      </c>
      <c r="AP91" s="59"/>
    </row>
    <row r="92" spans="1:42" s="60" customFormat="1" ht="30.75" hidden="1" customHeight="1" x14ac:dyDescent="0.25">
      <c r="A92" s="56" t="s">
        <v>142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f t="shared" si="24"/>
        <v>0</v>
      </c>
      <c r="J92" s="58"/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f t="shared" si="25"/>
        <v>0</v>
      </c>
      <c r="R92" s="59"/>
      <c r="S92" s="57">
        <v>0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f t="shared" si="26"/>
        <v>0</v>
      </c>
      <c r="Z92" s="59"/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f t="shared" si="27"/>
        <v>0</v>
      </c>
      <c r="AH92" s="59"/>
      <c r="AI92" s="57">
        <v>0</v>
      </c>
      <c r="AJ92" s="57">
        <v>0</v>
      </c>
      <c r="AK92" s="57">
        <v>0</v>
      </c>
      <c r="AL92" s="57">
        <v>0</v>
      </c>
      <c r="AM92" s="57">
        <v>0</v>
      </c>
      <c r="AN92" s="57">
        <v>0</v>
      </c>
      <c r="AO92" s="57">
        <f t="shared" si="28"/>
        <v>0</v>
      </c>
      <c r="AP92" s="59"/>
    </row>
    <row r="93" spans="1:42" s="60" customFormat="1" ht="30.75" hidden="1" customHeight="1" x14ac:dyDescent="0.25">
      <c r="A93" s="56" t="s">
        <v>143</v>
      </c>
      <c r="B93" s="57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f t="shared" si="24"/>
        <v>0</v>
      </c>
      <c r="J93" s="58"/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f t="shared" si="25"/>
        <v>0</v>
      </c>
      <c r="R93" s="59"/>
      <c r="S93" s="57">
        <v>0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f t="shared" si="26"/>
        <v>0</v>
      </c>
      <c r="Z93" s="59"/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  <c r="AG93" s="57">
        <f t="shared" si="27"/>
        <v>0</v>
      </c>
      <c r="AH93" s="59"/>
      <c r="AI93" s="57">
        <v>0</v>
      </c>
      <c r="AJ93" s="57">
        <v>0</v>
      </c>
      <c r="AK93" s="57">
        <v>0</v>
      </c>
      <c r="AL93" s="57">
        <v>0</v>
      </c>
      <c r="AM93" s="57">
        <v>0</v>
      </c>
      <c r="AN93" s="57">
        <v>0</v>
      </c>
      <c r="AO93" s="57">
        <f t="shared" si="28"/>
        <v>0</v>
      </c>
      <c r="AP93" s="59"/>
    </row>
    <row r="94" spans="1:42" s="60" customFormat="1" ht="30.75" hidden="1" customHeight="1" x14ac:dyDescent="0.25">
      <c r="A94" s="56" t="s">
        <v>144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f t="shared" si="24"/>
        <v>0</v>
      </c>
      <c r="J94" s="58"/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f t="shared" si="25"/>
        <v>0</v>
      </c>
      <c r="R94" s="59"/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f t="shared" si="26"/>
        <v>0</v>
      </c>
      <c r="Z94" s="59"/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f t="shared" si="27"/>
        <v>0</v>
      </c>
      <c r="AH94" s="59"/>
      <c r="AI94" s="57">
        <v>0</v>
      </c>
      <c r="AJ94" s="57">
        <v>0</v>
      </c>
      <c r="AK94" s="57">
        <v>0</v>
      </c>
      <c r="AL94" s="57">
        <v>0</v>
      </c>
      <c r="AM94" s="57">
        <v>0</v>
      </c>
      <c r="AN94" s="57">
        <v>0</v>
      </c>
      <c r="AO94" s="57">
        <f t="shared" si="28"/>
        <v>0</v>
      </c>
      <c r="AP94" s="59"/>
    </row>
    <row r="95" spans="1:42" s="60" customFormat="1" ht="30.75" customHeight="1" x14ac:dyDescent="0.25">
      <c r="A95" s="56" t="s">
        <v>145</v>
      </c>
      <c r="B95" s="57">
        <v>1218000</v>
      </c>
      <c r="C95" s="57">
        <v>0</v>
      </c>
      <c r="D95" s="57">
        <v>0</v>
      </c>
      <c r="E95" s="57">
        <v>0</v>
      </c>
      <c r="F95" s="57">
        <v>193500</v>
      </c>
      <c r="G95" s="57">
        <v>0</v>
      </c>
      <c r="H95" s="57">
        <v>0</v>
      </c>
      <c r="I95" s="57">
        <f t="shared" si="24"/>
        <v>1024500</v>
      </c>
      <c r="J95" s="58" t="s">
        <v>268</v>
      </c>
      <c r="K95" s="57">
        <v>0</v>
      </c>
      <c r="L95" s="57">
        <v>0</v>
      </c>
      <c r="M95" s="57">
        <v>0</v>
      </c>
      <c r="N95" s="57">
        <v>22711.64</v>
      </c>
      <c r="O95" s="57">
        <v>100288.36</v>
      </c>
      <c r="P95" s="57">
        <v>100288.36</v>
      </c>
      <c r="Q95" s="57">
        <f t="shared" si="25"/>
        <v>1001788.3600000002</v>
      </c>
      <c r="R95" s="59" t="s">
        <v>268</v>
      </c>
      <c r="S95" s="57">
        <v>0</v>
      </c>
      <c r="T95" s="57">
        <v>0</v>
      </c>
      <c r="U95" s="57">
        <v>0</v>
      </c>
      <c r="V95" s="57">
        <v>0</v>
      </c>
      <c r="W95" s="57">
        <v>41788.36</v>
      </c>
      <c r="X95" s="57">
        <v>41788.36</v>
      </c>
      <c r="Y95" s="57">
        <f t="shared" si="26"/>
        <v>1001788.3600000002</v>
      </c>
      <c r="Z95" s="59" t="s">
        <v>268</v>
      </c>
      <c r="AA95" s="57">
        <v>0</v>
      </c>
      <c r="AB95" s="57">
        <v>0</v>
      </c>
      <c r="AC95" s="57">
        <v>0</v>
      </c>
      <c r="AD95" s="57">
        <v>0</v>
      </c>
      <c r="AE95" s="57">
        <v>41788.36</v>
      </c>
      <c r="AF95" s="57">
        <v>41788.36</v>
      </c>
      <c r="AG95" s="57">
        <f t="shared" si="27"/>
        <v>1001788.3600000002</v>
      </c>
      <c r="AH95" s="59" t="s">
        <v>276</v>
      </c>
      <c r="AI95" s="57">
        <v>0</v>
      </c>
      <c r="AJ95" s="57">
        <v>0</v>
      </c>
      <c r="AK95" s="57">
        <v>0</v>
      </c>
      <c r="AL95" s="57">
        <v>0</v>
      </c>
      <c r="AM95" s="57">
        <v>0</v>
      </c>
      <c r="AN95" s="57">
        <v>0</v>
      </c>
      <c r="AO95" s="57">
        <f t="shared" si="28"/>
        <v>1001788.3600000002</v>
      </c>
      <c r="AP95" s="59" t="s">
        <v>276</v>
      </c>
    </row>
    <row r="96" spans="1:42" s="60" customFormat="1" ht="30.75" hidden="1" customHeight="1" x14ac:dyDescent="0.25">
      <c r="A96" s="56" t="s">
        <v>146</v>
      </c>
      <c r="B96" s="57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f t="shared" si="24"/>
        <v>0</v>
      </c>
      <c r="J96" s="58"/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f t="shared" si="25"/>
        <v>0</v>
      </c>
      <c r="R96" s="59"/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f t="shared" si="26"/>
        <v>0</v>
      </c>
      <c r="Z96" s="59"/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  <c r="AG96" s="57">
        <f t="shared" si="27"/>
        <v>0</v>
      </c>
      <c r="AH96" s="59"/>
      <c r="AI96" s="57">
        <v>0</v>
      </c>
      <c r="AJ96" s="57">
        <v>0</v>
      </c>
      <c r="AK96" s="57">
        <v>0</v>
      </c>
      <c r="AL96" s="57">
        <v>0</v>
      </c>
      <c r="AM96" s="57">
        <v>0</v>
      </c>
      <c r="AN96" s="57">
        <v>0</v>
      </c>
      <c r="AO96" s="57">
        <f t="shared" si="28"/>
        <v>0</v>
      </c>
      <c r="AP96" s="59"/>
    </row>
    <row r="97" spans="1:42" s="60" customFormat="1" ht="30.75" hidden="1" customHeight="1" x14ac:dyDescent="0.25">
      <c r="A97" s="56" t="s">
        <v>147</v>
      </c>
      <c r="B97" s="57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f t="shared" si="24"/>
        <v>0</v>
      </c>
      <c r="J97" s="58"/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f t="shared" si="25"/>
        <v>0</v>
      </c>
      <c r="R97" s="59"/>
      <c r="S97" s="57">
        <v>0</v>
      </c>
      <c r="T97" s="57">
        <v>0</v>
      </c>
      <c r="U97" s="57">
        <v>0</v>
      </c>
      <c r="V97" s="57">
        <v>0</v>
      </c>
      <c r="W97" s="57">
        <v>0</v>
      </c>
      <c r="X97" s="57">
        <v>0</v>
      </c>
      <c r="Y97" s="57">
        <f t="shared" si="26"/>
        <v>0</v>
      </c>
      <c r="Z97" s="59"/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  <c r="AG97" s="57">
        <f t="shared" si="27"/>
        <v>0</v>
      </c>
      <c r="AH97" s="59"/>
      <c r="AI97" s="57">
        <v>0</v>
      </c>
      <c r="AJ97" s="57">
        <v>0</v>
      </c>
      <c r="AK97" s="57">
        <v>0</v>
      </c>
      <c r="AL97" s="57">
        <v>0</v>
      </c>
      <c r="AM97" s="57">
        <v>0</v>
      </c>
      <c r="AN97" s="57">
        <v>0</v>
      </c>
      <c r="AO97" s="57">
        <f t="shared" si="28"/>
        <v>0</v>
      </c>
      <c r="AP97" s="59"/>
    </row>
    <row r="98" spans="1:42" s="60" customFormat="1" ht="30.75" hidden="1" customHeight="1" x14ac:dyDescent="0.25">
      <c r="A98" s="56" t="s">
        <v>148</v>
      </c>
      <c r="B98" s="57">
        <v>0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f t="shared" si="24"/>
        <v>0</v>
      </c>
      <c r="J98" s="58"/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f t="shared" si="25"/>
        <v>0</v>
      </c>
      <c r="R98" s="59"/>
      <c r="S98" s="57">
        <v>0</v>
      </c>
      <c r="T98" s="57">
        <v>0</v>
      </c>
      <c r="U98" s="57">
        <v>0</v>
      </c>
      <c r="V98" s="57">
        <v>0</v>
      </c>
      <c r="W98" s="57">
        <v>0</v>
      </c>
      <c r="X98" s="57">
        <v>0</v>
      </c>
      <c r="Y98" s="57">
        <f t="shared" si="26"/>
        <v>0</v>
      </c>
      <c r="Z98" s="59"/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  <c r="AG98" s="57">
        <f t="shared" si="27"/>
        <v>0</v>
      </c>
      <c r="AH98" s="59"/>
      <c r="AI98" s="57">
        <v>0</v>
      </c>
      <c r="AJ98" s="57">
        <v>0</v>
      </c>
      <c r="AK98" s="57">
        <v>0</v>
      </c>
      <c r="AL98" s="57">
        <v>0</v>
      </c>
      <c r="AM98" s="57">
        <v>0</v>
      </c>
      <c r="AN98" s="57">
        <v>0</v>
      </c>
      <c r="AO98" s="57">
        <f t="shared" si="28"/>
        <v>0</v>
      </c>
      <c r="AP98" s="59"/>
    </row>
    <row r="99" spans="1:42" s="60" customFormat="1" ht="30.75" hidden="1" customHeight="1" x14ac:dyDescent="0.25">
      <c r="A99" s="56" t="s">
        <v>149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f t="shared" si="24"/>
        <v>0</v>
      </c>
      <c r="J99" s="58"/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f t="shared" si="25"/>
        <v>0</v>
      </c>
      <c r="R99" s="59"/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f t="shared" si="26"/>
        <v>0</v>
      </c>
      <c r="Z99" s="59"/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7">
        <f t="shared" si="27"/>
        <v>0</v>
      </c>
      <c r="AH99" s="59"/>
      <c r="AI99" s="57">
        <v>0</v>
      </c>
      <c r="AJ99" s="57">
        <v>0</v>
      </c>
      <c r="AK99" s="57">
        <v>0</v>
      </c>
      <c r="AL99" s="57">
        <v>0</v>
      </c>
      <c r="AM99" s="57">
        <v>0</v>
      </c>
      <c r="AN99" s="57">
        <v>0</v>
      </c>
      <c r="AO99" s="57">
        <f t="shared" si="28"/>
        <v>0</v>
      </c>
      <c r="AP99" s="59"/>
    </row>
    <row r="100" spans="1:42" s="60" customFormat="1" ht="30.75" hidden="1" customHeight="1" x14ac:dyDescent="0.25">
      <c r="A100" s="56" t="s">
        <v>150</v>
      </c>
      <c r="B100" s="57">
        <v>0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f t="shared" si="24"/>
        <v>0</v>
      </c>
      <c r="J100" s="58"/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f t="shared" si="25"/>
        <v>0</v>
      </c>
      <c r="R100" s="59"/>
      <c r="S100" s="57">
        <v>0</v>
      </c>
      <c r="T100" s="57">
        <v>0</v>
      </c>
      <c r="U100" s="57">
        <v>0</v>
      </c>
      <c r="V100" s="57">
        <v>0</v>
      </c>
      <c r="W100" s="57">
        <v>0</v>
      </c>
      <c r="X100" s="57">
        <v>0</v>
      </c>
      <c r="Y100" s="57">
        <f t="shared" si="26"/>
        <v>0</v>
      </c>
      <c r="Z100" s="59"/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f t="shared" si="27"/>
        <v>0</v>
      </c>
      <c r="AH100" s="59"/>
      <c r="AI100" s="57">
        <v>0</v>
      </c>
      <c r="AJ100" s="57">
        <v>0</v>
      </c>
      <c r="AK100" s="57">
        <v>0</v>
      </c>
      <c r="AL100" s="57">
        <v>0</v>
      </c>
      <c r="AM100" s="57">
        <v>0</v>
      </c>
      <c r="AN100" s="57">
        <v>0</v>
      </c>
      <c r="AO100" s="57">
        <f t="shared" si="28"/>
        <v>0</v>
      </c>
      <c r="AP100" s="59"/>
    </row>
    <row r="101" spans="1:42" s="60" customFormat="1" ht="30.75" hidden="1" customHeight="1" x14ac:dyDescent="0.25">
      <c r="A101" s="56" t="s">
        <v>151</v>
      </c>
      <c r="B101" s="57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f t="shared" si="24"/>
        <v>0</v>
      </c>
      <c r="J101" s="58"/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f t="shared" si="25"/>
        <v>0</v>
      </c>
      <c r="R101" s="59"/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f t="shared" si="26"/>
        <v>0</v>
      </c>
      <c r="Z101" s="59"/>
      <c r="AA101" s="57">
        <v>0</v>
      </c>
      <c r="AB101" s="57">
        <v>0</v>
      </c>
      <c r="AC101" s="57">
        <v>0</v>
      </c>
      <c r="AD101" s="57">
        <v>0</v>
      </c>
      <c r="AE101" s="57">
        <v>0</v>
      </c>
      <c r="AF101" s="57">
        <v>0</v>
      </c>
      <c r="AG101" s="57">
        <f t="shared" si="27"/>
        <v>0</v>
      </c>
      <c r="AH101" s="59"/>
      <c r="AI101" s="57">
        <v>0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f t="shared" si="28"/>
        <v>0</v>
      </c>
      <c r="AP101" s="59"/>
    </row>
    <row r="102" spans="1:42" s="60" customFormat="1" ht="30.75" customHeight="1" x14ac:dyDescent="0.25">
      <c r="A102" s="56" t="s">
        <v>152</v>
      </c>
      <c r="B102" s="57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f t="shared" si="24"/>
        <v>0</v>
      </c>
      <c r="J102" s="58"/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f t="shared" si="25"/>
        <v>0</v>
      </c>
      <c r="R102" s="59"/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f t="shared" si="26"/>
        <v>0</v>
      </c>
      <c r="Z102" s="59"/>
      <c r="AA102" s="57">
        <v>0</v>
      </c>
      <c r="AB102" s="57">
        <v>0</v>
      </c>
      <c r="AC102" s="57">
        <v>0</v>
      </c>
      <c r="AD102" s="57">
        <v>0</v>
      </c>
      <c r="AE102" s="57">
        <v>0</v>
      </c>
      <c r="AF102" s="57">
        <v>0</v>
      </c>
      <c r="AG102" s="57">
        <f t="shared" si="27"/>
        <v>0</v>
      </c>
      <c r="AH102" s="59" t="s">
        <v>7</v>
      </c>
      <c r="AI102" s="57">
        <v>172799.96</v>
      </c>
      <c r="AJ102" s="57">
        <v>0</v>
      </c>
      <c r="AK102" s="57">
        <v>0</v>
      </c>
      <c r="AL102" s="57">
        <v>0</v>
      </c>
      <c r="AM102" s="57">
        <v>0</v>
      </c>
      <c r="AN102" s="57">
        <v>0</v>
      </c>
      <c r="AO102" s="57">
        <f t="shared" si="28"/>
        <v>172799.96</v>
      </c>
      <c r="AP102" s="59" t="s">
        <v>7</v>
      </c>
    </row>
    <row r="103" spans="1:42" s="60" customFormat="1" ht="30.75" hidden="1" customHeight="1" x14ac:dyDescent="0.25">
      <c r="A103" s="56" t="s">
        <v>153</v>
      </c>
      <c r="B103" s="57">
        <v>0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f t="shared" si="24"/>
        <v>0</v>
      </c>
      <c r="J103" s="58"/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f t="shared" si="25"/>
        <v>0</v>
      </c>
      <c r="R103" s="59"/>
      <c r="S103" s="57">
        <v>0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f t="shared" si="26"/>
        <v>0</v>
      </c>
      <c r="Z103" s="59"/>
      <c r="AA103" s="57">
        <v>0</v>
      </c>
      <c r="AB103" s="57">
        <v>0</v>
      </c>
      <c r="AC103" s="57">
        <v>0</v>
      </c>
      <c r="AD103" s="57">
        <v>0</v>
      </c>
      <c r="AE103" s="57">
        <v>0</v>
      </c>
      <c r="AF103" s="57">
        <v>0</v>
      </c>
      <c r="AG103" s="57">
        <f t="shared" si="27"/>
        <v>0</v>
      </c>
      <c r="AH103" s="59"/>
      <c r="AI103" s="57">
        <v>0</v>
      </c>
      <c r="AJ103" s="57">
        <v>0</v>
      </c>
      <c r="AK103" s="57">
        <v>0</v>
      </c>
      <c r="AL103" s="57">
        <v>0</v>
      </c>
      <c r="AM103" s="57">
        <v>0</v>
      </c>
      <c r="AN103" s="57">
        <v>0</v>
      </c>
      <c r="AO103" s="57">
        <f t="shared" si="28"/>
        <v>0</v>
      </c>
      <c r="AP103" s="59"/>
    </row>
    <row r="104" spans="1:42" s="60" customFormat="1" ht="30.75" hidden="1" customHeight="1" x14ac:dyDescent="0.25">
      <c r="A104" s="56" t="s">
        <v>154</v>
      </c>
      <c r="B104" s="57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f t="shared" si="24"/>
        <v>0</v>
      </c>
      <c r="J104" s="58"/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f t="shared" si="25"/>
        <v>0</v>
      </c>
      <c r="R104" s="59"/>
      <c r="S104" s="57">
        <v>0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f t="shared" si="26"/>
        <v>0</v>
      </c>
      <c r="Z104" s="59"/>
      <c r="AA104" s="57">
        <v>0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G104" s="57">
        <f t="shared" si="27"/>
        <v>0</v>
      </c>
      <c r="AH104" s="59"/>
      <c r="AI104" s="57">
        <v>0</v>
      </c>
      <c r="AJ104" s="57">
        <v>0</v>
      </c>
      <c r="AK104" s="57">
        <v>0</v>
      </c>
      <c r="AL104" s="57">
        <v>0</v>
      </c>
      <c r="AM104" s="57">
        <v>0</v>
      </c>
      <c r="AN104" s="57">
        <v>0</v>
      </c>
      <c r="AO104" s="57">
        <f t="shared" si="28"/>
        <v>0</v>
      </c>
      <c r="AP104" s="59"/>
    </row>
    <row r="105" spans="1:42" s="60" customFormat="1" ht="30.75" hidden="1" customHeight="1" x14ac:dyDescent="0.25">
      <c r="A105" s="56" t="s">
        <v>155</v>
      </c>
      <c r="B105" s="57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f t="shared" si="24"/>
        <v>0</v>
      </c>
      <c r="J105" s="58"/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f t="shared" si="25"/>
        <v>0</v>
      </c>
      <c r="R105" s="59"/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f t="shared" si="26"/>
        <v>0</v>
      </c>
      <c r="Z105" s="59"/>
      <c r="AA105" s="57">
        <v>0</v>
      </c>
      <c r="AB105" s="57">
        <v>0</v>
      </c>
      <c r="AC105" s="57">
        <v>0</v>
      </c>
      <c r="AD105" s="57">
        <v>0</v>
      </c>
      <c r="AE105" s="57">
        <v>0</v>
      </c>
      <c r="AF105" s="57">
        <v>0</v>
      </c>
      <c r="AG105" s="57">
        <f t="shared" si="27"/>
        <v>0</v>
      </c>
      <c r="AH105" s="59"/>
      <c r="AI105" s="57">
        <v>0</v>
      </c>
      <c r="AJ105" s="57">
        <v>0</v>
      </c>
      <c r="AK105" s="57">
        <v>0</v>
      </c>
      <c r="AL105" s="57">
        <v>0</v>
      </c>
      <c r="AM105" s="57">
        <v>0</v>
      </c>
      <c r="AN105" s="57">
        <v>0</v>
      </c>
      <c r="AO105" s="57">
        <f t="shared" si="28"/>
        <v>0</v>
      </c>
      <c r="AP105" s="59"/>
    </row>
    <row r="106" spans="1:42" s="60" customFormat="1" ht="30.75" customHeight="1" x14ac:dyDescent="0.25">
      <c r="A106" s="56" t="s">
        <v>156</v>
      </c>
      <c r="B106" s="57">
        <v>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f t="shared" si="24"/>
        <v>0</v>
      </c>
      <c r="J106" s="58"/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f t="shared" si="25"/>
        <v>0</v>
      </c>
      <c r="R106" s="59"/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f t="shared" si="26"/>
        <v>0</v>
      </c>
      <c r="Z106" s="59"/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f t="shared" si="27"/>
        <v>0</v>
      </c>
      <c r="AH106" s="59" t="s">
        <v>7</v>
      </c>
      <c r="AI106" s="57">
        <v>6960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f t="shared" si="28"/>
        <v>6960</v>
      </c>
      <c r="AP106" s="59" t="s">
        <v>7</v>
      </c>
    </row>
    <row r="107" spans="1:42" s="60" customFormat="1" ht="30.75" hidden="1" customHeight="1" x14ac:dyDescent="0.25">
      <c r="A107" s="56" t="s">
        <v>157</v>
      </c>
      <c r="B107" s="57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f t="shared" si="24"/>
        <v>0</v>
      </c>
      <c r="J107" s="58"/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f t="shared" si="25"/>
        <v>0</v>
      </c>
      <c r="R107" s="59"/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f t="shared" si="26"/>
        <v>0</v>
      </c>
      <c r="Z107" s="59"/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f t="shared" si="27"/>
        <v>0</v>
      </c>
      <c r="AH107" s="59"/>
      <c r="AI107" s="57">
        <v>0</v>
      </c>
      <c r="AJ107" s="57">
        <v>0</v>
      </c>
      <c r="AK107" s="57">
        <v>0</v>
      </c>
      <c r="AL107" s="57">
        <v>0</v>
      </c>
      <c r="AM107" s="57">
        <v>0</v>
      </c>
      <c r="AN107" s="57">
        <v>0</v>
      </c>
      <c r="AO107" s="57">
        <f t="shared" si="28"/>
        <v>0</v>
      </c>
      <c r="AP107" s="59"/>
    </row>
    <row r="108" spans="1:42" s="60" customFormat="1" ht="30.75" customHeight="1" x14ac:dyDescent="0.25">
      <c r="A108" s="56" t="s">
        <v>158</v>
      </c>
      <c r="B108" s="57"/>
      <c r="C108" s="57"/>
      <c r="D108" s="57"/>
      <c r="E108" s="57"/>
      <c r="F108" s="57"/>
      <c r="G108" s="57"/>
      <c r="H108" s="57"/>
      <c r="I108" s="57"/>
      <c r="J108" s="58"/>
      <c r="K108" s="57"/>
      <c r="L108" s="57"/>
      <c r="M108" s="57"/>
      <c r="N108" s="57"/>
      <c r="O108" s="57"/>
      <c r="P108" s="57"/>
      <c r="Q108" s="57"/>
      <c r="R108" s="59"/>
      <c r="S108" s="57"/>
      <c r="T108" s="57"/>
      <c r="U108" s="57"/>
      <c r="V108" s="57"/>
      <c r="W108" s="57"/>
      <c r="X108" s="57"/>
      <c r="Y108" s="57"/>
      <c r="Z108" s="59"/>
      <c r="AA108" s="57"/>
      <c r="AB108" s="57"/>
      <c r="AC108" s="57"/>
      <c r="AD108" s="57"/>
      <c r="AE108" s="57"/>
      <c r="AF108" s="57"/>
      <c r="AG108" s="57">
        <v>0</v>
      </c>
      <c r="AH108" s="59" t="s">
        <v>275</v>
      </c>
      <c r="AI108" s="57">
        <v>44265.599999999999</v>
      </c>
      <c r="AJ108" s="57">
        <v>0</v>
      </c>
      <c r="AK108" s="57">
        <v>0</v>
      </c>
      <c r="AL108" s="57">
        <v>0</v>
      </c>
      <c r="AM108" s="57">
        <v>0</v>
      </c>
      <c r="AN108" s="57">
        <v>0</v>
      </c>
      <c r="AO108" s="57">
        <f t="shared" si="28"/>
        <v>44265.599999999999</v>
      </c>
      <c r="AP108" s="59" t="s">
        <v>275</v>
      </c>
    </row>
    <row r="109" spans="1:42" s="60" customFormat="1" ht="30.75" customHeight="1" x14ac:dyDescent="0.25">
      <c r="A109" s="56" t="s">
        <v>158</v>
      </c>
      <c r="B109" s="57">
        <v>377329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f t="shared" si="24"/>
        <v>377329</v>
      </c>
      <c r="J109" s="58" t="s">
        <v>262</v>
      </c>
      <c r="K109" s="57">
        <v>0</v>
      </c>
      <c r="L109" s="57">
        <v>0</v>
      </c>
      <c r="M109" s="57">
        <v>0</v>
      </c>
      <c r="N109" s="57">
        <v>0</v>
      </c>
      <c r="O109" s="57">
        <v>59200</v>
      </c>
      <c r="P109" s="57">
        <v>59200</v>
      </c>
      <c r="Q109" s="57">
        <f t="shared" si="25"/>
        <v>377329</v>
      </c>
      <c r="R109" s="59" t="s">
        <v>262</v>
      </c>
      <c r="S109" s="57">
        <v>0</v>
      </c>
      <c r="T109" s="57">
        <v>0</v>
      </c>
      <c r="U109" s="57">
        <v>0</v>
      </c>
      <c r="V109" s="57">
        <v>0</v>
      </c>
      <c r="W109" s="57">
        <v>115293.73999999999</v>
      </c>
      <c r="X109" s="57">
        <v>115293.73999999999</v>
      </c>
      <c r="Y109" s="57">
        <f t="shared" si="26"/>
        <v>377329</v>
      </c>
      <c r="Z109" s="59" t="s">
        <v>262</v>
      </c>
      <c r="AA109" s="57">
        <v>0</v>
      </c>
      <c r="AB109" s="57">
        <v>0</v>
      </c>
      <c r="AC109" s="57">
        <v>230631.2</v>
      </c>
      <c r="AD109" s="57">
        <v>0</v>
      </c>
      <c r="AE109" s="57">
        <v>268966.01</v>
      </c>
      <c r="AF109" s="57">
        <v>268966.01</v>
      </c>
      <c r="AG109" s="57">
        <f t="shared" si="27"/>
        <v>607960.19999999995</v>
      </c>
      <c r="AH109" s="59" t="s">
        <v>276</v>
      </c>
      <c r="AI109" s="57">
        <v>0</v>
      </c>
      <c r="AJ109" s="57">
        <v>0</v>
      </c>
      <c r="AK109" s="57">
        <v>0</v>
      </c>
      <c r="AL109" s="57">
        <v>0</v>
      </c>
      <c r="AM109" s="57">
        <v>0</v>
      </c>
      <c r="AN109" s="57">
        <v>0</v>
      </c>
      <c r="AO109" s="57">
        <f t="shared" si="28"/>
        <v>607960.19999999995</v>
      </c>
      <c r="AP109" s="59" t="s">
        <v>276</v>
      </c>
    </row>
    <row r="110" spans="1:42" s="60" customFormat="1" ht="30.75" hidden="1" customHeight="1" x14ac:dyDescent="0.25">
      <c r="A110" s="56" t="s">
        <v>159</v>
      </c>
      <c r="B110" s="57">
        <v>0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f t="shared" si="24"/>
        <v>0</v>
      </c>
      <c r="J110" s="58"/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f t="shared" si="25"/>
        <v>0</v>
      </c>
      <c r="R110" s="59"/>
      <c r="S110" s="57">
        <v>0</v>
      </c>
      <c r="T110" s="57">
        <v>0</v>
      </c>
      <c r="U110" s="57">
        <v>0</v>
      </c>
      <c r="V110" s="57">
        <v>0</v>
      </c>
      <c r="W110" s="57">
        <v>0</v>
      </c>
      <c r="X110" s="57">
        <v>0</v>
      </c>
      <c r="Y110" s="57">
        <f t="shared" si="26"/>
        <v>0</v>
      </c>
      <c r="Z110" s="59"/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G110" s="57">
        <f t="shared" si="27"/>
        <v>0</v>
      </c>
      <c r="AH110" s="59"/>
      <c r="AI110" s="57">
        <v>0</v>
      </c>
      <c r="AJ110" s="57">
        <v>0</v>
      </c>
      <c r="AK110" s="57">
        <v>0</v>
      </c>
      <c r="AL110" s="57">
        <v>0</v>
      </c>
      <c r="AM110" s="57">
        <v>0</v>
      </c>
      <c r="AN110" s="57">
        <v>0</v>
      </c>
      <c r="AO110" s="57">
        <f t="shared" si="28"/>
        <v>0</v>
      </c>
      <c r="AP110" s="59"/>
    </row>
    <row r="111" spans="1:42" s="60" customFormat="1" ht="30.75" customHeight="1" x14ac:dyDescent="0.25">
      <c r="A111" s="56" t="s">
        <v>160</v>
      </c>
      <c r="B111" s="57">
        <v>8908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f t="shared" si="24"/>
        <v>8908</v>
      </c>
      <c r="J111" s="58" t="s">
        <v>27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f t="shared" si="25"/>
        <v>8908</v>
      </c>
      <c r="R111" s="59" t="s">
        <v>27</v>
      </c>
      <c r="S111" s="57">
        <v>0</v>
      </c>
      <c r="T111" s="57">
        <v>0</v>
      </c>
      <c r="U111" s="57">
        <v>0</v>
      </c>
      <c r="V111" s="57">
        <v>0</v>
      </c>
      <c r="W111" s="57">
        <v>0</v>
      </c>
      <c r="X111" s="57">
        <v>0</v>
      </c>
      <c r="Y111" s="57">
        <f t="shared" si="26"/>
        <v>8908</v>
      </c>
      <c r="Z111" s="59" t="s">
        <v>27</v>
      </c>
      <c r="AA111" s="57">
        <v>0</v>
      </c>
      <c r="AB111" s="57">
        <v>0</v>
      </c>
      <c r="AC111" s="57">
        <v>0</v>
      </c>
      <c r="AD111" s="57">
        <v>0</v>
      </c>
      <c r="AE111" s="57">
        <v>0</v>
      </c>
      <c r="AF111" s="57">
        <v>0</v>
      </c>
      <c r="AG111" s="57">
        <f t="shared" si="27"/>
        <v>8908</v>
      </c>
      <c r="AH111" s="59" t="s">
        <v>7</v>
      </c>
      <c r="AI111" s="57">
        <v>0</v>
      </c>
      <c r="AJ111" s="57">
        <v>0</v>
      </c>
      <c r="AK111" s="57">
        <v>0</v>
      </c>
      <c r="AL111" s="57">
        <v>0</v>
      </c>
      <c r="AM111" s="57">
        <v>0</v>
      </c>
      <c r="AN111" s="57">
        <v>0</v>
      </c>
      <c r="AO111" s="57">
        <f t="shared" si="28"/>
        <v>8908</v>
      </c>
      <c r="AP111" s="59" t="s">
        <v>7</v>
      </c>
    </row>
    <row r="112" spans="1:42" s="60" customFormat="1" ht="30.75" hidden="1" customHeight="1" x14ac:dyDescent="0.25">
      <c r="A112" s="56" t="s">
        <v>161</v>
      </c>
      <c r="B112" s="57">
        <v>0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f t="shared" si="24"/>
        <v>0</v>
      </c>
      <c r="J112" s="58"/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0</v>
      </c>
      <c r="Q112" s="57">
        <f t="shared" si="25"/>
        <v>0</v>
      </c>
      <c r="R112" s="59"/>
      <c r="S112" s="57">
        <v>0</v>
      </c>
      <c r="T112" s="57">
        <v>0</v>
      </c>
      <c r="U112" s="57">
        <v>0</v>
      </c>
      <c r="V112" s="57">
        <v>0</v>
      </c>
      <c r="W112" s="57">
        <v>0</v>
      </c>
      <c r="X112" s="57">
        <v>0</v>
      </c>
      <c r="Y112" s="57">
        <f t="shared" si="26"/>
        <v>0</v>
      </c>
      <c r="Z112" s="59"/>
      <c r="AA112" s="57">
        <v>0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f t="shared" si="27"/>
        <v>0</v>
      </c>
      <c r="AH112" s="59"/>
      <c r="AI112" s="57">
        <v>0</v>
      </c>
      <c r="AJ112" s="57">
        <v>0</v>
      </c>
      <c r="AK112" s="57">
        <v>0</v>
      </c>
      <c r="AL112" s="57">
        <v>0</v>
      </c>
      <c r="AM112" s="57">
        <v>0</v>
      </c>
      <c r="AN112" s="57">
        <v>0</v>
      </c>
      <c r="AO112" s="57">
        <f t="shared" si="28"/>
        <v>0</v>
      </c>
      <c r="AP112" s="59"/>
    </row>
    <row r="113" spans="1:42" s="60" customFormat="1" ht="30.75" customHeight="1" x14ac:dyDescent="0.25">
      <c r="A113" s="56" t="s">
        <v>162</v>
      </c>
      <c r="B113" s="57">
        <v>324980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f t="shared" si="24"/>
        <v>324980</v>
      </c>
      <c r="J113" s="58" t="s">
        <v>268</v>
      </c>
      <c r="K113" s="57">
        <v>0</v>
      </c>
      <c r="L113" s="57">
        <v>0</v>
      </c>
      <c r="M113" s="57">
        <v>0</v>
      </c>
      <c r="N113" s="57">
        <v>0</v>
      </c>
      <c r="O113" s="57">
        <v>15240</v>
      </c>
      <c r="P113" s="57">
        <v>15240</v>
      </c>
      <c r="Q113" s="57">
        <f t="shared" si="25"/>
        <v>324980</v>
      </c>
      <c r="R113" s="59" t="s">
        <v>268</v>
      </c>
      <c r="S113" s="57">
        <v>0</v>
      </c>
      <c r="T113" s="57">
        <v>0</v>
      </c>
      <c r="U113" s="57">
        <v>0</v>
      </c>
      <c r="V113" s="57">
        <v>0</v>
      </c>
      <c r="W113" s="57">
        <v>22240</v>
      </c>
      <c r="X113" s="57">
        <v>22240</v>
      </c>
      <c r="Y113" s="57">
        <f t="shared" si="26"/>
        <v>324980</v>
      </c>
      <c r="Z113" s="59" t="s">
        <v>268</v>
      </c>
      <c r="AA113" s="57">
        <v>0</v>
      </c>
      <c r="AB113" s="57">
        <v>0</v>
      </c>
      <c r="AC113" s="57">
        <v>0</v>
      </c>
      <c r="AD113" s="57">
        <v>0</v>
      </c>
      <c r="AE113" s="57">
        <v>191440</v>
      </c>
      <c r="AF113" s="57">
        <v>191440</v>
      </c>
      <c r="AG113" s="57">
        <f t="shared" si="27"/>
        <v>324980</v>
      </c>
      <c r="AH113" s="59" t="s">
        <v>276</v>
      </c>
      <c r="AI113" s="57">
        <v>0</v>
      </c>
      <c r="AJ113" s="57">
        <v>0</v>
      </c>
      <c r="AK113" s="57">
        <v>0</v>
      </c>
      <c r="AL113" s="57">
        <v>0</v>
      </c>
      <c r="AM113" s="57">
        <v>0</v>
      </c>
      <c r="AN113" s="57">
        <v>0</v>
      </c>
      <c r="AO113" s="57">
        <f t="shared" si="28"/>
        <v>324980</v>
      </c>
      <c r="AP113" s="59" t="s">
        <v>276</v>
      </c>
    </row>
    <row r="114" spans="1:42" s="60" customFormat="1" ht="30.75" hidden="1" customHeight="1" x14ac:dyDescent="0.25">
      <c r="A114" s="56" t="s">
        <v>163</v>
      </c>
      <c r="B114" s="57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f t="shared" si="24"/>
        <v>0</v>
      </c>
      <c r="J114" s="58"/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f t="shared" si="25"/>
        <v>0</v>
      </c>
      <c r="R114" s="59"/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f t="shared" si="26"/>
        <v>0</v>
      </c>
      <c r="Z114" s="59"/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f t="shared" si="27"/>
        <v>0</v>
      </c>
      <c r="AH114" s="59"/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f t="shared" si="28"/>
        <v>0</v>
      </c>
      <c r="AP114" s="59"/>
    </row>
    <row r="115" spans="1:42" s="60" customFormat="1" ht="30.75" customHeight="1" x14ac:dyDescent="0.25">
      <c r="A115" s="56" t="s">
        <v>269</v>
      </c>
      <c r="B115" s="57">
        <v>0</v>
      </c>
      <c r="C115" s="57"/>
      <c r="D115" s="57"/>
      <c r="E115" s="57"/>
      <c r="F115" s="57"/>
      <c r="G115" s="57"/>
      <c r="H115" s="57"/>
      <c r="I115" s="57">
        <v>0</v>
      </c>
      <c r="J115" s="58"/>
      <c r="K115" s="57">
        <v>0</v>
      </c>
      <c r="L115" s="57">
        <v>0</v>
      </c>
      <c r="M115" s="57">
        <v>8338.869999999999</v>
      </c>
      <c r="N115" s="57">
        <v>0</v>
      </c>
      <c r="O115" s="57">
        <v>0</v>
      </c>
      <c r="P115" s="57">
        <v>0</v>
      </c>
      <c r="Q115" s="57">
        <f t="shared" si="25"/>
        <v>8338.869999999999</v>
      </c>
      <c r="R115" s="59" t="s">
        <v>27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f t="shared" si="26"/>
        <v>8338.869999999999</v>
      </c>
      <c r="Z115" s="59" t="s">
        <v>27</v>
      </c>
      <c r="AA115" s="57">
        <v>0</v>
      </c>
      <c r="AB115" s="57">
        <v>0</v>
      </c>
      <c r="AC115" s="57">
        <v>135000</v>
      </c>
      <c r="AD115" s="57">
        <v>0</v>
      </c>
      <c r="AE115" s="57">
        <v>0</v>
      </c>
      <c r="AF115" s="57">
        <v>0</v>
      </c>
      <c r="AG115" s="57">
        <f t="shared" si="27"/>
        <v>143338.87</v>
      </c>
      <c r="AH115" s="59" t="s">
        <v>7</v>
      </c>
      <c r="AI115" s="57">
        <v>14400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f t="shared" si="28"/>
        <v>157738.87</v>
      </c>
      <c r="AP115" s="59" t="s">
        <v>7</v>
      </c>
    </row>
    <row r="116" spans="1:42" s="60" customFormat="1" ht="30.75" hidden="1" customHeight="1" x14ac:dyDescent="0.25">
      <c r="A116" s="56" t="s">
        <v>164</v>
      </c>
      <c r="B116" s="57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f t="shared" si="24"/>
        <v>0</v>
      </c>
      <c r="J116" s="58"/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f t="shared" si="25"/>
        <v>0</v>
      </c>
      <c r="R116" s="59"/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f t="shared" si="26"/>
        <v>0</v>
      </c>
      <c r="Z116" s="59"/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f t="shared" si="27"/>
        <v>0</v>
      </c>
      <c r="AH116" s="59"/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  <c r="AO116" s="57">
        <f t="shared" si="28"/>
        <v>0</v>
      </c>
      <c r="AP116" s="59"/>
    </row>
    <row r="117" spans="1:42" s="60" customFormat="1" ht="30.75" customHeight="1" x14ac:dyDescent="0.25">
      <c r="A117" s="56" t="s">
        <v>165</v>
      </c>
      <c r="B117" s="57">
        <v>7000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f t="shared" si="24"/>
        <v>7000</v>
      </c>
      <c r="J117" s="58" t="s">
        <v>27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f t="shared" si="25"/>
        <v>7000</v>
      </c>
      <c r="R117" s="59" t="s">
        <v>27</v>
      </c>
      <c r="S117" s="57">
        <v>0</v>
      </c>
      <c r="T117" s="57">
        <v>0</v>
      </c>
      <c r="U117" s="57">
        <v>0</v>
      </c>
      <c r="V117" s="57">
        <v>0</v>
      </c>
      <c r="W117" s="57">
        <v>0</v>
      </c>
      <c r="X117" s="57">
        <v>0</v>
      </c>
      <c r="Y117" s="57">
        <f t="shared" si="26"/>
        <v>7000</v>
      </c>
      <c r="Z117" s="59" t="s">
        <v>27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f t="shared" si="27"/>
        <v>7000</v>
      </c>
      <c r="AH117" s="59" t="s">
        <v>7</v>
      </c>
      <c r="AI117" s="57">
        <v>0</v>
      </c>
      <c r="AJ117" s="57">
        <v>0</v>
      </c>
      <c r="AK117" s="57">
        <v>0</v>
      </c>
      <c r="AL117" s="57">
        <v>0</v>
      </c>
      <c r="AM117" s="57">
        <v>0</v>
      </c>
      <c r="AN117" s="57">
        <v>0</v>
      </c>
      <c r="AO117" s="57">
        <f t="shared" si="28"/>
        <v>7000</v>
      </c>
      <c r="AP117" s="59" t="s">
        <v>7</v>
      </c>
    </row>
    <row r="118" spans="1:42" s="60" customFormat="1" ht="30.75" customHeight="1" x14ac:dyDescent="0.25">
      <c r="A118" s="56" t="s">
        <v>166</v>
      </c>
      <c r="B118" s="57"/>
      <c r="C118" s="57"/>
      <c r="D118" s="57"/>
      <c r="E118" s="57"/>
      <c r="F118" s="57"/>
      <c r="G118" s="57"/>
      <c r="H118" s="57"/>
      <c r="I118" s="57"/>
      <c r="J118" s="58"/>
      <c r="K118" s="57"/>
      <c r="L118" s="57"/>
      <c r="M118" s="57"/>
      <c r="N118" s="57"/>
      <c r="O118" s="57"/>
      <c r="P118" s="57"/>
      <c r="Q118" s="57"/>
      <c r="R118" s="59"/>
      <c r="S118" s="57"/>
      <c r="T118" s="57"/>
      <c r="U118" s="57"/>
      <c r="V118" s="57"/>
      <c r="W118" s="57"/>
      <c r="X118" s="57"/>
      <c r="Y118" s="57"/>
      <c r="Z118" s="59"/>
      <c r="AA118" s="57"/>
      <c r="AB118" s="57"/>
      <c r="AC118" s="57"/>
      <c r="AD118" s="57"/>
      <c r="AE118" s="57"/>
      <c r="AF118" s="57"/>
      <c r="AG118" s="57">
        <v>0</v>
      </c>
      <c r="AH118" s="59" t="s">
        <v>275</v>
      </c>
      <c r="AI118" s="57">
        <v>22049.279999999999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  <c r="AO118" s="57">
        <f t="shared" si="28"/>
        <v>22049.279999999999</v>
      </c>
      <c r="AP118" s="59" t="s">
        <v>275</v>
      </c>
    </row>
    <row r="119" spans="1:42" s="60" customFormat="1" ht="30.75" customHeight="1" x14ac:dyDescent="0.25">
      <c r="A119" s="56" t="s">
        <v>166</v>
      </c>
      <c r="B119" s="57">
        <v>40800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f t="shared" si="24"/>
        <v>40800</v>
      </c>
      <c r="J119" s="58" t="s">
        <v>27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f t="shared" si="25"/>
        <v>40800</v>
      </c>
      <c r="R119" s="59" t="s">
        <v>27</v>
      </c>
      <c r="S119" s="57">
        <v>0</v>
      </c>
      <c r="T119" s="57">
        <v>0</v>
      </c>
      <c r="U119" s="57">
        <v>0</v>
      </c>
      <c r="V119" s="57">
        <v>0</v>
      </c>
      <c r="W119" s="57">
        <v>40800</v>
      </c>
      <c r="X119" s="57">
        <v>40800</v>
      </c>
      <c r="Y119" s="57">
        <f t="shared" si="26"/>
        <v>40800</v>
      </c>
      <c r="Z119" s="59" t="s">
        <v>27</v>
      </c>
      <c r="AA119" s="57">
        <v>0</v>
      </c>
      <c r="AB119" s="57">
        <v>0</v>
      </c>
      <c r="AC119" s="57">
        <v>0</v>
      </c>
      <c r="AD119" s="57">
        <v>0</v>
      </c>
      <c r="AE119" s="57">
        <v>5100</v>
      </c>
      <c r="AF119" s="57">
        <v>5100</v>
      </c>
      <c r="AG119" s="57">
        <f t="shared" si="27"/>
        <v>40800</v>
      </c>
      <c r="AH119" s="59" t="s">
        <v>7</v>
      </c>
      <c r="AI119" s="57">
        <v>0</v>
      </c>
      <c r="AJ119" s="57">
        <v>0</v>
      </c>
      <c r="AK119" s="57">
        <v>0</v>
      </c>
      <c r="AL119" s="57">
        <v>0</v>
      </c>
      <c r="AM119" s="57">
        <v>0</v>
      </c>
      <c r="AN119" s="57">
        <v>0</v>
      </c>
      <c r="AO119" s="57">
        <f t="shared" si="28"/>
        <v>40800</v>
      </c>
      <c r="AP119" s="59" t="s">
        <v>7</v>
      </c>
    </row>
    <row r="120" spans="1:42" s="60" customFormat="1" ht="30.75" hidden="1" customHeight="1" x14ac:dyDescent="0.25">
      <c r="A120" s="56" t="s">
        <v>167</v>
      </c>
      <c r="B120" s="57">
        <v>0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f t="shared" si="24"/>
        <v>0</v>
      </c>
      <c r="J120" s="58"/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f t="shared" si="25"/>
        <v>0</v>
      </c>
      <c r="R120" s="59"/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f t="shared" si="26"/>
        <v>0</v>
      </c>
      <c r="Z120" s="59"/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f t="shared" si="27"/>
        <v>0</v>
      </c>
      <c r="AH120" s="59"/>
      <c r="AI120" s="57">
        <v>0</v>
      </c>
      <c r="AJ120" s="57">
        <v>0</v>
      </c>
      <c r="AK120" s="57">
        <v>0</v>
      </c>
      <c r="AL120" s="57">
        <v>0</v>
      </c>
      <c r="AM120" s="57">
        <v>0</v>
      </c>
      <c r="AN120" s="57">
        <v>0</v>
      </c>
      <c r="AO120" s="57">
        <f t="shared" si="28"/>
        <v>0</v>
      </c>
      <c r="AP120" s="59"/>
    </row>
    <row r="121" spans="1:42" s="60" customFormat="1" ht="30.75" hidden="1" customHeight="1" x14ac:dyDescent="0.25">
      <c r="A121" s="56" t="s">
        <v>168</v>
      </c>
      <c r="B121" s="57">
        <v>0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f t="shared" si="24"/>
        <v>0</v>
      </c>
      <c r="J121" s="58"/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f t="shared" si="25"/>
        <v>0</v>
      </c>
      <c r="R121" s="59"/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f t="shared" si="26"/>
        <v>0</v>
      </c>
      <c r="Z121" s="59"/>
      <c r="AA121" s="57">
        <v>0</v>
      </c>
      <c r="AB121" s="57">
        <v>0</v>
      </c>
      <c r="AC121" s="57">
        <v>0</v>
      </c>
      <c r="AD121" s="57">
        <v>0</v>
      </c>
      <c r="AE121" s="57">
        <v>0</v>
      </c>
      <c r="AF121" s="57">
        <v>0</v>
      </c>
      <c r="AG121" s="57">
        <f t="shared" si="27"/>
        <v>0</v>
      </c>
      <c r="AH121" s="59"/>
      <c r="AI121" s="57">
        <v>0</v>
      </c>
      <c r="AJ121" s="57">
        <v>0</v>
      </c>
      <c r="AK121" s="57">
        <v>0</v>
      </c>
      <c r="AL121" s="57">
        <v>0</v>
      </c>
      <c r="AM121" s="57">
        <v>0</v>
      </c>
      <c r="AN121" s="57">
        <v>0</v>
      </c>
      <c r="AO121" s="57">
        <f t="shared" si="28"/>
        <v>0</v>
      </c>
      <c r="AP121" s="59"/>
    </row>
    <row r="122" spans="1:42" s="60" customFormat="1" ht="30.75" hidden="1" customHeight="1" x14ac:dyDescent="0.25">
      <c r="A122" s="56" t="s">
        <v>169</v>
      </c>
      <c r="B122" s="57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f t="shared" ref="I122:I153" si="29">+B122+C122+E122+G122-D122-F122-H122</f>
        <v>0</v>
      </c>
      <c r="J122" s="58"/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f t="shared" ref="Q122:Q153" si="30">+I122+K122+M122+O122-L122-N122-P122</f>
        <v>0</v>
      </c>
      <c r="R122" s="59"/>
      <c r="S122" s="57">
        <v>0</v>
      </c>
      <c r="T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f t="shared" ref="Y122:Y153" si="31">+Q122+S122+U122+W122-T122-V122-X122</f>
        <v>0</v>
      </c>
      <c r="Z122" s="59"/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G122" s="57">
        <f t="shared" ref="AG122:AG153" si="32">+Y122+AA122+AC122+AE122-AB122-AD122-AF122</f>
        <v>0</v>
      </c>
      <c r="AH122" s="59"/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  <c r="AO122" s="57">
        <f t="shared" si="28"/>
        <v>0</v>
      </c>
      <c r="AP122" s="59"/>
    </row>
    <row r="123" spans="1:42" s="60" customFormat="1" ht="30.75" hidden="1" customHeight="1" x14ac:dyDescent="0.25">
      <c r="A123" s="56" t="s">
        <v>170</v>
      </c>
      <c r="B123" s="57">
        <v>0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f t="shared" si="29"/>
        <v>0</v>
      </c>
      <c r="J123" s="58"/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f t="shared" si="30"/>
        <v>0</v>
      </c>
      <c r="R123" s="59"/>
      <c r="S123" s="57">
        <v>0</v>
      </c>
      <c r="T123" s="57">
        <v>0</v>
      </c>
      <c r="U123" s="57">
        <v>0</v>
      </c>
      <c r="V123" s="57">
        <v>0</v>
      </c>
      <c r="W123" s="57">
        <v>0</v>
      </c>
      <c r="X123" s="57">
        <v>0</v>
      </c>
      <c r="Y123" s="57">
        <f t="shared" si="31"/>
        <v>0</v>
      </c>
      <c r="Z123" s="59"/>
      <c r="AA123" s="57">
        <v>0</v>
      </c>
      <c r="AB123" s="57">
        <v>0</v>
      </c>
      <c r="AC123" s="57">
        <v>0</v>
      </c>
      <c r="AD123" s="57">
        <v>0</v>
      </c>
      <c r="AE123" s="57">
        <v>0</v>
      </c>
      <c r="AF123" s="57">
        <v>0</v>
      </c>
      <c r="AG123" s="57">
        <f t="shared" si="32"/>
        <v>0</v>
      </c>
      <c r="AH123" s="59"/>
      <c r="AI123" s="57">
        <v>0</v>
      </c>
      <c r="AJ123" s="57">
        <v>0</v>
      </c>
      <c r="AK123" s="57">
        <v>0</v>
      </c>
      <c r="AL123" s="57">
        <v>0</v>
      </c>
      <c r="AM123" s="57">
        <v>0</v>
      </c>
      <c r="AN123" s="57">
        <v>0</v>
      </c>
      <c r="AO123" s="57">
        <f t="shared" si="28"/>
        <v>0</v>
      </c>
      <c r="AP123" s="59"/>
    </row>
    <row r="124" spans="1:42" s="60" customFormat="1" ht="30.75" customHeight="1" x14ac:dyDescent="0.25">
      <c r="A124" s="56" t="s">
        <v>171</v>
      </c>
      <c r="B124" s="57">
        <v>81200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f t="shared" si="29"/>
        <v>81200</v>
      </c>
      <c r="J124" s="58" t="s">
        <v>268</v>
      </c>
      <c r="K124" s="57">
        <v>0</v>
      </c>
      <c r="L124" s="57">
        <v>0</v>
      </c>
      <c r="M124" s="57">
        <v>0</v>
      </c>
      <c r="N124" s="57">
        <v>0</v>
      </c>
      <c r="O124" s="57">
        <v>81200</v>
      </c>
      <c r="P124" s="57">
        <v>81200</v>
      </c>
      <c r="Q124" s="57">
        <f t="shared" si="30"/>
        <v>81200</v>
      </c>
      <c r="R124" s="59" t="s">
        <v>268</v>
      </c>
      <c r="S124" s="57">
        <v>0</v>
      </c>
      <c r="T124" s="57">
        <v>0</v>
      </c>
      <c r="U124" s="57">
        <v>0</v>
      </c>
      <c r="V124" s="57">
        <v>0</v>
      </c>
      <c r="W124" s="57">
        <v>81200</v>
      </c>
      <c r="X124" s="57">
        <v>81200</v>
      </c>
      <c r="Y124" s="57">
        <f t="shared" si="31"/>
        <v>81200</v>
      </c>
      <c r="Z124" s="59" t="s">
        <v>268</v>
      </c>
      <c r="AA124" s="57">
        <v>0</v>
      </c>
      <c r="AB124" s="57">
        <v>0</v>
      </c>
      <c r="AC124" s="57">
        <v>0</v>
      </c>
      <c r="AD124" s="57">
        <v>0</v>
      </c>
      <c r="AE124" s="57">
        <v>16245.57</v>
      </c>
      <c r="AF124" s="57">
        <v>16245.57</v>
      </c>
      <c r="AG124" s="57">
        <f t="shared" si="32"/>
        <v>81200</v>
      </c>
      <c r="AH124" s="59" t="s">
        <v>275</v>
      </c>
      <c r="AI124" s="57">
        <v>0</v>
      </c>
      <c r="AJ124" s="57">
        <v>0</v>
      </c>
      <c r="AK124" s="57">
        <v>0</v>
      </c>
      <c r="AL124" s="57">
        <v>0</v>
      </c>
      <c r="AM124" s="57">
        <v>0</v>
      </c>
      <c r="AN124" s="57">
        <v>0</v>
      </c>
      <c r="AO124" s="57">
        <f t="shared" si="28"/>
        <v>81200</v>
      </c>
      <c r="AP124" s="59" t="s">
        <v>275</v>
      </c>
    </row>
    <row r="125" spans="1:42" s="60" customFormat="1" ht="30.75" hidden="1" customHeight="1" x14ac:dyDescent="0.25">
      <c r="A125" s="56" t="s">
        <v>172</v>
      </c>
      <c r="B125" s="57">
        <v>0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f t="shared" si="29"/>
        <v>0</v>
      </c>
      <c r="J125" s="58"/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f t="shared" si="30"/>
        <v>0</v>
      </c>
      <c r="R125" s="59"/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f t="shared" si="31"/>
        <v>0</v>
      </c>
      <c r="Z125" s="59"/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f t="shared" si="32"/>
        <v>0</v>
      </c>
      <c r="AH125" s="59"/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  <c r="AO125" s="57">
        <f t="shared" si="28"/>
        <v>0</v>
      </c>
      <c r="AP125" s="59"/>
    </row>
    <row r="126" spans="1:42" s="60" customFormat="1" ht="30.75" hidden="1" customHeight="1" x14ac:dyDescent="0.25">
      <c r="A126" s="56" t="s">
        <v>173</v>
      </c>
      <c r="B126" s="57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f t="shared" si="29"/>
        <v>0</v>
      </c>
      <c r="J126" s="58"/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f t="shared" si="30"/>
        <v>0</v>
      </c>
      <c r="R126" s="59"/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f t="shared" si="31"/>
        <v>0</v>
      </c>
      <c r="Z126" s="59"/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f t="shared" si="32"/>
        <v>0</v>
      </c>
      <c r="AH126" s="59"/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f t="shared" si="28"/>
        <v>0</v>
      </c>
      <c r="AP126" s="59"/>
    </row>
    <row r="127" spans="1:42" s="60" customFormat="1" ht="30.75" hidden="1" customHeight="1" x14ac:dyDescent="0.25">
      <c r="A127" s="56" t="s">
        <v>174</v>
      </c>
      <c r="B127" s="57">
        <v>0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f t="shared" si="29"/>
        <v>0</v>
      </c>
      <c r="J127" s="58"/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f t="shared" si="30"/>
        <v>0</v>
      </c>
      <c r="R127" s="59"/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f t="shared" si="31"/>
        <v>0</v>
      </c>
      <c r="Z127" s="59"/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f t="shared" si="32"/>
        <v>0</v>
      </c>
      <c r="AH127" s="59"/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f t="shared" si="28"/>
        <v>0</v>
      </c>
      <c r="AP127" s="59"/>
    </row>
    <row r="128" spans="1:42" s="60" customFormat="1" ht="30.75" hidden="1" customHeight="1" x14ac:dyDescent="0.25">
      <c r="A128" s="56" t="s">
        <v>175</v>
      </c>
      <c r="B128" s="57">
        <v>0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f t="shared" si="29"/>
        <v>0</v>
      </c>
      <c r="J128" s="58"/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f t="shared" si="30"/>
        <v>0</v>
      </c>
      <c r="R128" s="59"/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f t="shared" si="31"/>
        <v>0</v>
      </c>
      <c r="Z128" s="59"/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f t="shared" si="32"/>
        <v>0</v>
      </c>
      <c r="AH128" s="59"/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f t="shared" si="28"/>
        <v>0</v>
      </c>
      <c r="AP128" s="59"/>
    </row>
    <row r="129" spans="1:42" s="60" customFormat="1" ht="30.75" customHeight="1" x14ac:dyDescent="0.25">
      <c r="A129" s="56" t="s">
        <v>176</v>
      </c>
      <c r="B129" s="57">
        <v>1272600</v>
      </c>
      <c r="C129" s="57">
        <v>0</v>
      </c>
      <c r="D129" s="57">
        <v>0</v>
      </c>
      <c r="E129" s="57">
        <v>51809.760000000002</v>
      </c>
      <c r="F129" s="57">
        <v>0</v>
      </c>
      <c r="G129" s="57">
        <v>0</v>
      </c>
      <c r="H129" s="57">
        <v>0</v>
      </c>
      <c r="I129" s="57">
        <f t="shared" si="29"/>
        <v>1324409.76</v>
      </c>
      <c r="J129" s="58" t="s">
        <v>262</v>
      </c>
      <c r="K129" s="57">
        <v>0</v>
      </c>
      <c r="L129" s="57">
        <v>0</v>
      </c>
      <c r="M129" s="57">
        <v>5932.87</v>
      </c>
      <c r="N129" s="57">
        <v>0</v>
      </c>
      <c r="O129" s="57">
        <v>111630.39</v>
      </c>
      <c r="P129" s="57">
        <v>111630.39</v>
      </c>
      <c r="Q129" s="57">
        <f t="shared" si="30"/>
        <v>1330342.6300000001</v>
      </c>
      <c r="R129" s="59" t="s">
        <v>262</v>
      </c>
      <c r="S129" s="57">
        <v>0</v>
      </c>
      <c r="T129" s="57">
        <v>0</v>
      </c>
      <c r="U129" s="57">
        <v>0</v>
      </c>
      <c r="V129" s="57">
        <v>0</v>
      </c>
      <c r="W129" s="57">
        <v>0.03</v>
      </c>
      <c r="X129" s="57">
        <v>0.03</v>
      </c>
      <c r="Y129" s="57">
        <f t="shared" si="31"/>
        <v>1330342.6300000001</v>
      </c>
      <c r="Z129" s="59" t="s">
        <v>262</v>
      </c>
      <c r="AA129" s="57">
        <v>0</v>
      </c>
      <c r="AB129" s="57">
        <v>0</v>
      </c>
      <c r="AC129" s="57">
        <v>0</v>
      </c>
      <c r="AD129" s="57">
        <v>0</v>
      </c>
      <c r="AE129" s="57">
        <v>0.06</v>
      </c>
      <c r="AF129" s="57">
        <v>0.06</v>
      </c>
      <c r="AG129" s="57">
        <f t="shared" si="32"/>
        <v>1330342.6300000001</v>
      </c>
      <c r="AH129" s="59" t="s">
        <v>276</v>
      </c>
      <c r="AI129" s="57">
        <v>0</v>
      </c>
      <c r="AJ129" s="57">
        <v>0</v>
      </c>
      <c r="AK129" s="57">
        <v>0</v>
      </c>
      <c r="AL129" s="57">
        <v>0</v>
      </c>
      <c r="AM129" s="57">
        <v>0</v>
      </c>
      <c r="AN129" s="57">
        <v>0</v>
      </c>
      <c r="AO129" s="57">
        <f t="shared" si="28"/>
        <v>1330342.6300000001</v>
      </c>
      <c r="AP129" s="59" t="s">
        <v>276</v>
      </c>
    </row>
    <row r="130" spans="1:42" s="60" customFormat="1" ht="30.75" hidden="1" customHeight="1" x14ac:dyDescent="0.25">
      <c r="A130" s="56" t="s">
        <v>177</v>
      </c>
      <c r="B130" s="57">
        <v>0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f t="shared" si="29"/>
        <v>0</v>
      </c>
      <c r="J130" s="58"/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f t="shared" si="30"/>
        <v>0</v>
      </c>
      <c r="R130" s="59"/>
      <c r="S130" s="57">
        <v>0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f t="shared" si="31"/>
        <v>0</v>
      </c>
      <c r="Z130" s="59"/>
      <c r="AA130" s="57">
        <v>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f t="shared" si="32"/>
        <v>0</v>
      </c>
      <c r="AH130" s="59"/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  <c r="AO130" s="57">
        <f t="shared" si="28"/>
        <v>0</v>
      </c>
      <c r="AP130" s="59"/>
    </row>
    <row r="131" spans="1:42" s="60" customFormat="1" ht="30.75" hidden="1" customHeight="1" x14ac:dyDescent="0.25">
      <c r="A131" s="56" t="s">
        <v>178</v>
      </c>
      <c r="B131" s="57">
        <v>0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f t="shared" si="29"/>
        <v>0</v>
      </c>
      <c r="J131" s="58"/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f t="shared" si="30"/>
        <v>0</v>
      </c>
      <c r="R131" s="59"/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f t="shared" si="31"/>
        <v>0</v>
      </c>
      <c r="Z131" s="59"/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f t="shared" si="32"/>
        <v>0</v>
      </c>
      <c r="AH131" s="59"/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f t="shared" si="28"/>
        <v>0</v>
      </c>
      <c r="AP131" s="59"/>
    </row>
    <row r="132" spans="1:42" s="60" customFormat="1" ht="30.75" hidden="1" customHeight="1" x14ac:dyDescent="0.25">
      <c r="A132" s="56" t="s">
        <v>179</v>
      </c>
      <c r="B132" s="57">
        <v>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f t="shared" si="29"/>
        <v>0</v>
      </c>
      <c r="J132" s="58"/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f t="shared" si="30"/>
        <v>0</v>
      </c>
      <c r="R132" s="59"/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f t="shared" si="31"/>
        <v>0</v>
      </c>
      <c r="Z132" s="59"/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f t="shared" si="32"/>
        <v>0</v>
      </c>
      <c r="AH132" s="59"/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f t="shared" si="28"/>
        <v>0</v>
      </c>
      <c r="AP132" s="59"/>
    </row>
    <row r="133" spans="1:42" s="60" customFormat="1" ht="30.75" hidden="1" customHeight="1" x14ac:dyDescent="0.25">
      <c r="A133" s="56" t="s">
        <v>180</v>
      </c>
      <c r="B133" s="57">
        <v>0</v>
      </c>
      <c r="C133" s="57">
        <v>0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f t="shared" si="29"/>
        <v>0</v>
      </c>
      <c r="J133" s="58"/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57">
        <v>0</v>
      </c>
      <c r="Q133" s="57">
        <f t="shared" si="30"/>
        <v>0</v>
      </c>
      <c r="R133" s="59"/>
      <c r="S133" s="57">
        <v>0</v>
      </c>
      <c r="T133" s="57">
        <v>0</v>
      </c>
      <c r="U133" s="57">
        <v>0</v>
      </c>
      <c r="V133" s="57">
        <v>0</v>
      </c>
      <c r="W133" s="57">
        <v>0</v>
      </c>
      <c r="X133" s="57">
        <v>0</v>
      </c>
      <c r="Y133" s="57">
        <f t="shared" si="31"/>
        <v>0</v>
      </c>
      <c r="Z133" s="59"/>
      <c r="AA133" s="57">
        <v>0</v>
      </c>
      <c r="AB133" s="57">
        <v>0</v>
      </c>
      <c r="AC133" s="57">
        <v>0</v>
      </c>
      <c r="AD133" s="57">
        <v>0</v>
      </c>
      <c r="AE133" s="57">
        <v>0</v>
      </c>
      <c r="AF133" s="57">
        <v>0</v>
      </c>
      <c r="AG133" s="57">
        <f t="shared" si="32"/>
        <v>0</v>
      </c>
      <c r="AH133" s="59"/>
      <c r="AI133" s="57">
        <v>0</v>
      </c>
      <c r="AJ133" s="57">
        <v>0</v>
      </c>
      <c r="AK133" s="57">
        <v>0</v>
      </c>
      <c r="AL133" s="57">
        <v>0</v>
      </c>
      <c r="AM133" s="57">
        <v>0</v>
      </c>
      <c r="AN133" s="57">
        <v>0</v>
      </c>
      <c r="AO133" s="57">
        <f t="shared" si="28"/>
        <v>0</v>
      </c>
      <c r="AP133" s="59"/>
    </row>
    <row r="134" spans="1:42" s="60" customFormat="1" ht="30.75" hidden="1" customHeight="1" x14ac:dyDescent="0.25">
      <c r="A134" s="56" t="s">
        <v>181</v>
      </c>
      <c r="B134" s="57">
        <v>0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f t="shared" si="29"/>
        <v>0</v>
      </c>
      <c r="J134" s="58"/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f t="shared" si="30"/>
        <v>0</v>
      </c>
      <c r="R134" s="59"/>
      <c r="S134" s="57">
        <v>0</v>
      </c>
      <c r="T134" s="57">
        <v>0</v>
      </c>
      <c r="U134" s="57">
        <v>0</v>
      </c>
      <c r="V134" s="57">
        <v>0</v>
      </c>
      <c r="W134" s="57">
        <v>0</v>
      </c>
      <c r="X134" s="57">
        <v>0</v>
      </c>
      <c r="Y134" s="57">
        <f t="shared" si="31"/>
        <v>0</v>
      </c>
      <c r="Z134" s="59"/>
      <c r="AA134" s="57">
        <v>0</v>
      </c>
      <c r="AB134" s="57">
        <v>0</v>
      </c>
      <c r="AC134" s="57">
        <v>0</v>
      </c>
      <c r="AD134" s="57">
        <v>0</v>
      </c>
      <c r="AE134" s="57">
        <v>0</v>
      </c>
      <c r="AF134" s="57">
        <v>0</v>
      </c>
      <c r="AG134" s="57">
        <f t="shared" si="32"/>
        <v>0</v>
      </c>
      <c r="AH134" s="59"/>
      <c r="AI134" s="57">
        <v>0</v>
      </c>
      <c r="AJ134" s="57">
        <v>0</v>
      </c>
      <c r="AK134" s="57">
        <v>0</v>
      </c>
      <c r="AL134" s="57">
        <v>0</v>
      </c>
      <c r="AM134" s="57">
        <v>0</v>
      </c>
      <c r="AN134" s="57">
        <v>0</v>
      </c>
      <c r="AO134" s="57">
        <f t="shared" si="28"/>
        <v>0</v>
      </c>
      <c r="AP134" s="59"/>
    </row>
    <row r="135" spans="1:42" s="60" customFormat="1" ht="30.75" hidden="1" customHeight="1" x14ac:dyDescent="0.25">
      <c r="A135" s="56" t="s">
        <v>182</v>
      </c>
      <c r="B135" s="57">
        <v>0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f t="shared" si="29"/>
        <v>0</v>
      </c>
      <c r="J135" s="58"/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f t="shared" si="30"/>
        <v>0</v>
      </c>
      <c r="R135" s="59"/>
      <c r="S135" s="57">
        <v>0</v>
      </c>
      <c r="T135" s="57">
        <v>0</v>
      </c>
      <c r="U135" s="57">
        <v>0</v>
      </c>
      <c r="V135" s="57">
        <v>0</v>
      </c>
      <c r="W135" s="57">
        <v>0</v>
      </c>
      <c r="X135" s="57">
        <v>0</v>
      </c>
      <c r="Y135" s="57">
        <f t="shared" si="31"/>
        <v>0</v>
      </c>
      <c r="Z135" s="59"/>
      <c r="AA135" s="57">
        <v>0</v>
      </c>
      <c r="AB135" s="57">
        <v>0</v>
      </c>
      <c r="AC135" s="57">
        <v>0</v>
      </c>
      <c r="AD135" s="57">
        <v>0</v>
      </c>
      <c r="AE135" s="57">
        <v>0</v>
      </c>
      <c r="AF135" s="57">
        <v>0</v>
      </c>
      <c r="AG135" s="57">
        <f t="shared" si="32"/>
        <v>0</v>
      </c>
      <c r="AH135" s="59"/>
      <c r="AI135" s="57">
        <v>0</v>
      </c>
      <c r="AJ135" s="57">
        <v>0</v>
      </c>
      <c r="AK135" s="57">
        <v>0</v>
      </c>
      <c r="AL135" s="57">
        <v>0</v>
      </c>
      <c r="AM135" s="57">
        <v>0</v>
      </c>
      <c r="AN135" s="57">
        <v>0</v>
      </c>
      <c r="AO135" s="57">
        <f t="shared" si="28"/>
        <v>0</v>
      </c>
      <c r="AP135" s="59"/>
    </row>
    <row r="136" spans="1:42" s="60" customFormat="1" ht="30.75" hidden="1" customHeight="1" x14ac:dyDescent="0.25">
      <c r="A136" s="56" t="s">
        <v>183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f t="shared" si="29"/>
        <v>0</v>
      </c>
      <c r="J136" s="58"/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f t="shared" si="30"/>
        <v>0</v>
      </c>
      <c r="R136" s="59"/>
      <c r="S136" s="57">
        <v>0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f t="shared" si="31"/>
        <v>0</v>
      </c>
      <c r="Z136" s="59"/>
      <c r="AA136" s="57">
        <v>0</v>
      </c>
      <c r="AB136" s="57">
        <v>0</v>
      </c>
      <c r="AC136" s="57">
        <v>0</v>
      </c>
      <c r="AD136" s="57">
        <v>0</v>
      </c>
      <c r="AE136" s="57">
        <v>0</v>
      </c>
      <c r="AF136" s="57">
        <v>0</v>
      </c>
      <c r="AG136" s="57">
        <f t="shared" si="32"/>
        <v>0</v>
      </c>
      <c r="AH136" s="59"/>
      <c r="AI136" s="57">
        <v>0</v>
      </c>
      <c r="AJ136" s="57">
        <v>0</v>
      </c>
      <c r="AK136" s="57">
        <v>0</v>
      </c>
      <c r="AL136" s="57">
        <v>0</v>
      </c>
      <c r="AM136" s="57">
        <v>0</v>
      </c>
      <c r="AN136" s="57">
        <v>0</v>
      </c>
      <c r="AO136" s="57">
        <f t="shared" si="28"/>
        <v>0</v>
      </c>
      <c r="AP136" s="59"/>
    </row>
    <row r="137" spans="1:42" s="60" customFormat="1" ht="30.75" hidden="1" customHeight="1" x14ac:dyDescent="0.25">
      <c r="A137" s="56" t="s">
        <v>184</v>
      </c>
      <c r="B137" s="57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f t="shared" si="29"/>
        <v>0</v>
      </c>
      <c r="J137" s="58"/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f t="shared" si="30"/>
        <v>0</v>
      </c>
      <c r="R137" s="59"/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f t="shared" si="31"/>
        <v>0</v>
      </c>
      <c r="Z137" s="59"/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f t="shared" si="32"/>
        <v>0</v>
      </c>
      <c r="AH137" s="59"/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  <c r="AO137" s="57">
        <f t="shared" si="28"/>
        <v>0</v>
      </c>
      <c r="AP137" s="59"/>
    </row>
    <row r="138" spans="1:42" s="60" customFormat="1" ht="30.75" customHeight="1" x14ac:dyDescent="0.25">
      <c r="A138" s="56" t="s">
        <v>185</v>
      </c>
      <c r="B138" s="57">
        <v>6000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f t="shared" si="29"/>
        <v>6000</v>
      </c>
      <c r="J138" s="58" t="s">
        <v>27</v>
      </c>
      <c r="K138" s="57">
        <v>0</v>
      </c>
      <c r="L138" s="57">
        <v>0</v>
      </c>
      <c r="M138" s="57">
        <v>0</v>
      </c>
      <c r="N138" s="57">
        <v>0</v>
      </c>
      <c r="O138" s="57">
        <v>6000</v>
      </c>
      <c r="P138" s="57">
        <v>6000</v>
      </c>
      <c r="Q138" s="57">
        <f t="shared" si="30"/>
        <v>6000</v>
      </c>
      <c r="R138" s="59" t="s">
        <v>27</v>
      </c>
      <c r="S138" s="57">
        <v>0</v>
      </c>
      <c r="T138" s="57">
        <v>0</v>
      </c>
      <c r="U138" s="57">
        <v>0</v>
      </c>
      <c r="V138" s="57">
        <v>0</v>
      </c>
      <c r="W138" s="57">
        <v>570.62</v>
      </c>
      <c r="X138" s="57">
        <v>570.62</v>
      </c>
      <c r="Y138" s="57">
        <f t="shared" si="31"/>
        <v>6000</v>
      </c>
      <c r="Z138" s="59" t="s">
        <v>27</v>
      </c>
      <c r="AA138" s="57">
        <v>0</v>
      </c>
      <c r="AB138" s="57">
        <v>0</v>
      </c>
      <c r="AC138" s="57">
        <v>0</v>
      </c>
      <c r="AD138" s="57">
        <v>0</v>
      </c>
      <c r="AE138" s="57">
        <v>570.62</v>
      </c>
      <c r="AF138" s="57">
        <v>570.62</v>
      </c>
      <c r="AG138" s="57">
        <f t="shared" si="32"/>
        <v>6000</v>
      </c>
      <c r="AH138" s="59" t="s">
        <v>7</v>
      </c>
      <c r="AI138" s="57">
        <v>0</v>
      </c>
      <c r="AJ138" s="57">
        <v>0</v>
      </c>
      <c r="AK138" s="57">
        <v>0</v>
      </c>
      <c r="AL138" s="57">
        <v>0</v>
      </c>
      <c r="AM138" s="57">
        <v>0</v>
      </c>
      <c r="AN138" s="57">
        <v>0</v>
      </c>
      <c r="AO138" s="57">
        <f t="shared" si="28"/>
        <v>6000</v>
      </c>
      <c r="AP138" s="59" t="s">
        <v>7</v>
      </c>
    </row>
    <row r="139" spans="1:42" s="60" customFormat="1" ht="30.75" customHeight="1" x14ac:dyDescent="0.25">
      <c r="A139" s="56" t="s">
        <v>186</v>
      </c>
      <c r="B139" s="57">
        <v>420000</v>
      </c>
      <c r="C139" s="57">
        <v>0</v>
      </c>
      <c r="D139" s="57">
        <v>0</v>
      </c>
      <c r="E139" s="57">
        <v>0</v>
      </c>
      <c r="F139" s="57">
        <v>0</v>
      </c>
      <c r="G139" s="57">
        <v>370000</v>
      </c>
      <c r="H139" s="57">
        <v>370000</v>
      </c>
      <c r="I139" s="57">
        <f t="shared" si="29"/>
        <v>420000</v>
      </c>
      <c r="J139" s="58" t="s">
        <v>268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f t="shared" si="30"/>
        <v>420000</v>
      </c>
      <c r="R139" s="59" t="s">
        <v>268</v>
      </c>
      <c r="S139" s="57">
        <v>0</v>
      </c>
      <c r="T139" s="57">
        <v>0</v>
      </c>
      <c r="U139" s="57">
        <v>0</v>
      </c>
      <c r="V139" s="57">
        <v>0</v>
      </c>
      <c r="W139" s="57">
        <v>34885.040000000001</v>
      </c>
      <c r="X139" s="57">
        <v>34885.040000000001</v>
      </c>
      <c r="Y139" s="57">
        <f t="shared" si="31"/>
        <v>420000</v>
      </c>
      <c r="Z139" s="59" t="s">
        <v>268</v>
      </c>
      <c r="AA139" s="57">
        <v>0</v>
      </c>
      <c r="AB139" s="57">
        <v>0</v>
      </c>
      <c r="AC139" s="57">
        <v>0</v>
      </c>
      <c r="AD139" s="57">
        <v>0</v>
      </c>
      <c r="AE139" s="57">
        <v>20651.439999999999</v>
      </c>
      <c r="AF139" s="57">
        <v>20651.439999999999</v>
      </c>
      <c r="AG139" s="57">
        <f t="shared" si="32"/>
        <v>420000</v>
      </c>
      <c r="AH139" s="59" t="s">
        <v>276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  <c r="AO139" s="57">
        <f t="shared" si="28"/>
        <v>420000</v>
      </c>
      <c r="AP139" s="59" t="s">
        <v>276</v>
      </c>
    </row>
    <row r="140" spans="1:42" s="60" customFormat="1" ht="30.75" hidden="1" customHeight="1" x14ac:dyDescent="0.25">
      <c r="A140" s="56" t="s">
        <v>187</v>
      </c>
      <c r="B140" s="57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f t="shared" si="29"/>
        <v>0</v>
      </c>
      <c r="J140" s="58"/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0</v>
      </c>
      <c r="Q140" s="57">
        <f t="shared" si="30"/>
        <v>0</v>
      </c>
      <c r="R140" s="59"/>
      <c r="S140" s="57">
        <v>0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f t="shared" si="31"/>
        <v>0</v>
      </c>
      <c r="Z140" s="59"/>
      <c r="AA140" s="57">
        <v>0</v>
      </c>
      <c r="AB140" s="57">
        <v>0</v>
      </c>
      <c r="AC140" s="57">
        <v>0</v>
      </c>
      <c r="AD140" s="57">
        <v>0</v>
      </c>
      <c r="AE140" s="57">
        <v>0</v>
      </c>
      <c r="AF140" s="57">
        <v>0</v>
      </c>
      <c r="AG140" s="57">
        <f t="shared" si="32"/>
        <v>0</v>
      </c>
      <c r="AH140" s="59"/>
      <c r="AI140" s="57">
        <v>0</v>
      </c>
      <c r="AJ140" s="57">
        <v>0</v>
      </c>
      <c r="AK140" s="57">
        <v>0</v>
      </c>
      <c r="AL140" s="57">
        <v>0</v>
      </c>
      <c r="AM140" s="57">
        <v>0</v>
      </c>
      <c r="AN140" s="57">
        <v>0</v>
      </c>
      <c r="AO140" s="57">
        <f t="shared" si="28"/>
        <v>0</v>
      </c>
      <c r="AP140" s="59"/>
    </row>
    <row r="141" spans="1:42" s="60" customFormat="1" ht="30.75" hidden="1" customHeight="1" x14ac:dyDescent="0.25">
      <c r="A141" s="56" t="s">
        <v>188</v>
      </c>
      <c r="B141" s="57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f t="shared" si="29"/>
        <v>0</v>
      </c>
      <c r="J141" s="58"/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f t="shared" si="30"/>
        <v>0</v>
      </c>
      <c r="R141" s="59"/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f t="shared" si="31"/>
        <v>0</v>
      </c>
      <c r="Z141" s="59"/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f t="shared" si="32"/>
        <v>0</v>
      </c>
      <c r="AH141" s="59"/>
      <c r="AI141" s="57">
        <v>0</v>
      </c>
      <c r="AJ141" s="57">
        <v>0</v>
      </c>
      <c r="AK141" s="57">
        <v>0</v>
      </c>
      <c r="AL141" s="57">
        <v>0</v>
      </c>
      <c r="AM141" s="57">
        <v>0</v>
      </c>
      <c r="AN141" s="57">
        <v>0</v>
      </c>
      <c r="AO141" s="57">
        <f t="shared" si="28"/>
        <v>0</v>
      </c>
      <c r="AP141" s="59"/>
    </row>
    <row r="142" spans="1:42" s="60" customFormat="1" ht="30.75" hidden="1" customHeight="1" x14ac:dyDescent="0.25">
      <c r="A142" s="56" t="s">
        <v>189</v>
      </c>
      <c r="B142" s="57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f t="shared" si="29"/>
        <v>0</v>
      </c>
      <c r="J142" s="58"/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0</v>
      </c>
      <c r="Q142" s="57">
        <f t="shared" si="30"/>
        <v>0</v>
      </c>
      <c r="R142" s="59"/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f t="shared" si="31"/>
        <v>0</v>
      </c>
      <c r="Z142" s="59"/>
      <c r="AA142" s="57">
        <v>0</v>
      </c>
      <c r="AB142" s="57">
        <v>0</v>
      </c>
      <c r="AC142" s="57">
        <v>0</v>
      </c>
      <c r="AD142" s="57">
        <v>0</v>
      </c>
      <c r="AE142" s="57">
        <v>0</v>
      </c>
      <c r="AF142" s="57">
        <v>0</v>
      </c>
      <c r="AG142" s="57">
        <f t="shared" si="32"/>
        <v>0</v>
      </c>
      <c r="AH142" s="59"/>
      <c r="AI142" s="57">
        <v>0</v>
      </c>
      <c r="AJ142" s="57">
        <v>0</v>
      </c>
      <c r="AK142" s="57">
        <v>0</v>
      </c>
      <c r="AL142" s="57">
        <v>0</v>
      </c>
      <c r="AM142" s="57">
        <v>0</v>
      </c>
      <c r="AN142" s="57">
        <v>0</v>
      </c>
      <c r="AO142" s="57">
        <f t="shared" si="28"/>
        <v>0</v>
      </c>
      <c r="AP142" s="59"/>
    </row>
    <row r="143" spans="1:42" s="60" customFormat="1" ht="30.75" hidden="1" customHeight="1" x14ac:dyDescent="0.25">
      <c r="A143" s="56" t="s">
        <v>190</v>
      </c>
      <c r="B143" s="57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f t="shared" si="29"/>
        <v>0</v>
      </c>
      <c r="J143" s="58"/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f t="shared" si="30"/>
        <v>0</v>
      </c>
      <c r="R143" s="59"/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f t="shared" si="31"/>
        <v>0</v>
      </c>
      <c r="Z143" s="59"/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f t="shared" si="32"/>
        <v>0</v>
      </c>
      <c r="AH143" s="59"/>
      <c r="AI143" s="57">
        <v>0</v>
      </c>
      <c r="AJ143" s="57">
        <v>0</v>
      </c>
      <c r="AK143" s="57">
        <v>0</v>
      </c>
      <c r="AL143" s="57">
        <v>0</v>
      </c>
      <c r="AM143" s="57">
        <v>0</v>
      </c>
      <c r="AN143" s="57">
        <v>0</v>
      </c>
      <c r="AO143" s="57">
        <f t="shared" si="28"/>
        <v>0</v>
      </c>
      <c r="AP143" s="59"/>
    </row>
    <row r="144" spans="1:42" s="60" customFormat="1" ht="30.75" hidden="1" customHeight="1" x14ac:dyDescent="0.25">
      <c r="A144" s="56" t="s">
        <v>191</v>
      </c>
      <c r="B144" s="57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f t="shared" si="29"/>
        <v>0</v>
      </c>
      <c r="J144" s="58"/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f t="shared" si="30"/>
        <v>0</v>
      </c>
      <c r="R144" s="59"/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f t="shared" si="31"/>
        <v>0</v>
      </c>
      <c r="Z144" s="59"/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f t="shared" si="32"/>
        <v>0</v>
      </c>
      <c r="AH144" s="59"/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f t="shared" si="28"/>
        <v>0</v>
      </c>
      <c r="AP144" s="59"/>
    </row>
    <row r="145" spans="1:42" s="60" customFormat="1" ht="30.75" hidden="1" customHeight="1" x14ac:dyDescent="0.25">
      <c r="A145" s="56" t="s">
        <v>192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f t="shared" si="29"/>
        <v>0</v>
      </c>
      <c r="J145" s="58"/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f t="shared" si="30"/>
        <v>0</v>
      </c>
      <c r="R145" s="59"/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f t="shared" si="31"/>
        <v>0</v>
      </c>
      <c r="Z145" s="59"/>
      <c r="AA145" s="57">
        <v>0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57">
        <f t="shared" si="32"/>
        <v>0</v>
      </c>
      <c r="AH145" s="59"/>
      <c r="AI145" s="57">
        <v>0</v>
      </c>
      <c r="AJ145" s="57">
        <v>0</v>
      </c>
      <c r="AK145" s="57">
        <v>0</v>
      </c>
      <c r="AL145" s="57">
        <v>0</v>
      </c>
      <c r="AM145" s="57">
        <v>0</v>
      </c>
      <c r="AN145" s="57">
        <v>0</v>
      </c>
      <c r="AO145" s="57">
        <f t="shared" si="28"/>
        <v>0</v>
      </c>
      <c r="AP145" s="59"/>
    </row>
    <row r="146" spans="1:42" s="60" customFormat="1" ht="30.75" hidden="1" customHeight="1" x14ac:dyDescent="0.25">
      <c r="A146" s="56" t="s">
        <v>193</v>
      </c>
      <c r="B146" s="57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f t="shared" si="29"/>
        <v>0</v>
      </c>
      <c r="J146" s="58"/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f t="shared" si="30"/>
        <v>0</v>
      </c>
      <c r="R146" s="59"/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f t="shared" si="31"/>
        <v>0</v>
      </c>
      <c r="Z146" s="59"/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f t="shared" si="32"/>
        <v>0</v>
      </c>
      <c r="AH146" s="59"/>
      <c r="AI146" s="57">
        <v>0</v>
      </c>
      <c r="AJ146" s="57">
        <v>0</v>
      </c>
      <c r="AK146" s="57">
        <v>0</v>
      </c>
      <c r="AL146" s="57">
        <v>0</v>
      </c>
      <c r="AM146" s="57">
        <v>0</v>
      </c>
      <c r="AN146" s="57">
        <v>0</v>
      </c>
      <c r="AO146" s="57">
        <f t="shared" si="28"/>
        <v>0</v>
      </c>
      <c r="AP146" s="59"/>
    </row>
    <row r="147" spans="1:42" s="60" customFormat="1" ht="30.75" hidden="1" customHeight="1" x14ac:dyDescent="0.25">
      <c r="A147" s="56" t="s">
        <v>194</v>
      </c>
      <c r="B147" s="57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f t="shared" si="29"/>
        <v>0</v>
      </c>
      <c r="J147" s="58"/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f t="shared" si="30"/>
        <v>0</v>
      </c>
      <c r="R147" s="59"/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f t="shared" si="31"/>
        <v>0</v>
      </c>
      <c r="Z147" s="59"/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f t="shared" si="32"/>
        <v>0</v>
      </c>
      <c r="AH147" s="59"/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f t="shared" si="28"/>
        <v>0</v>
      </c>
      <c r="AP147" s="59"/>
    </row>
    <row r="148" spans="1:42" s="60" customFormat="1" ht="30.75" customHeight="1" x14ac:dyDescent="0.25">
      <c r="A148" s="56" t="s">
        <v>195</v>
      </c>
      <c r="B148" s="57">
        <v>59400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f t="shared" si="29"/>
        <v>59400</v>
      </c>
      <c r="J148" s="58" t="s">
        <v>27</v>
      </c>
      <c r="K148" s="57">
        <v>0</v>
      </c>
      <c r="L148" s="57">
        <v>0</v>
      </c>
      <c r="M148" s="57">
        <v>0</v>
      </c>
      <c r="N148" s="57">
        <v>0</v>
      </c>
      <c r="O148" s="57">
        <v>159.54</v>
      </c>
      <c r="P148" s="57">
        <v>159.54</v>
      </c>
      <c r="Q148" s="57">
        <f t="shared" si="30"/>
        <v>59400</v>
      </c>
      <c r="R148" s="59" t="s">
        <v>27</v>
      </c>
      <c r="S148" s="57">
        <v>0</v>
      </c>
      <c r="T148" s="57">
        <v>0</v>
      </c>
      <c r="U148" s="57">
        <v>0</v>
      </c>
      <c r="V148" s="57">
        <v>0</v>
      </c>
      <c r="W148" s="57">
        <v>159.54</v>
      </c>
      <c r="X148" s="57">
        <v>159.54</v>
      </c>
      <c r="Y148" s="57">
        <f t="shared" si="31"/>
        <v>59400</v>
      </c>
      <c r="Z148" s="59" t="s">
        <v>27</v>
      </c>
      <c r="AA148" s="57">
        <v>0</v>
      </c>
      <c r="AB148" s="57">
        <v>0</v>
      </c>
      <c r="AC148" s="57">
        <v>0</v>
      </c>
      <c r="AD148" s="57">
        <v>0</v>
      </c>
      <c r="AE148" s="57">
        <v>24799.54</v>
      </c>
      <c r="AF148" s="57">
        <v>24799.54</v>
      </c>
      <c r="AG148" s="57">
        <f t="shared" si="32"/>
        <v>59400.000000000007</v>
      </c>
      <c r="AH148" s="59" t="s">
        <v>7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f t="shared" si="28"/>
        <v>59400.000000000007</v>
      </c>
      <c r="AP148" s="59" t="s">
        <v>7</v>
      </c>
    </row>
    <row r="149" spans="1:42" s="60" customFormat="1" ht="30.75" customHeight="1" x14ac:dyDescent="0.25">
      <c r="A149" s="56" t="s">
        <v>196</v>
      </c>
      <c r="B149" s="57">
        <v>9000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f t="shared" si="29"/>
        <v>9000</v>
      </c>
      <c r="J149" s="58" t="s">
        <v>27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f t="shared" si="30"/>
        <v>9000</v>
      </c>
      <c r="R149" s="59" t="s">
        <v>27</v>
      </c>
      <c r="S149" s="57">
        <v>0</v>
      </c>
      <c r="T149" s="57">
        <v>0</v>
      </c>
      <c r="U149" s="57">
        <v>0</v>
      </c>
      <c r="V149" s="57">
        <v>0</v>
      </c>
      <c r="W149" s="57">
        <v>9000</v>
      </c>
      <c r="X149" s="57">
        <v>9000</v>
      </c>
      <c r="Y149" s="57">
        <f t="shared" si="31"/>
        <v>9000</v>
      </c>
      <c r="Z149" s="59" t="s">
        <v>27</v>
      </c>
      <c r="AA149" s="57">
        <v>0</v>
      </c>
      <c r="AB149" s="57">
        <v>0</v>
      </c>
      <c r="AC149" s="57">
        <v>0</v>
      </c>
      <c r="AD149" s="57">
        <v>0</v>
      </c>
      <c r="AE149" s="57">
        <v>68</v>
      </c>
      <c r="AF149" s="57">
        <v>68</v>
      </c>
      <c r="AG149" s="57">
        <f t="shared" si="32"/>
        <v>9000</v>
      </c>
      <c r="AH149" s="59" t="s">
        <v>7</v>
      </c>
      <c r="AI149" s="57">
        <v>0</v>
      </c>
      <c r="AJ149" s="57">
        <v>0</v>
      </c>
      <c r="AK149" s="57">
        <v>0</v>
      </c>
      <c r="AL149" s="57">
        <v>0</v>
      </c>
      <c r="AM149" s="57">
        <v>0</v>
      </c>
      <c r="AN149" s="57">
        <v>0</v>
      </c>
      <c r="AO149" s="57">
        <f t="shared" si="28"/>
        <v>9000</v>
      </c>
      <c r="AP149" s="59" t="s">
        <v>7</v>
      </c>
    </row>
    <row r="150" spans="1:42" s="60" customFormat="1" ht="30.75" hidden="1" customHeight="1" x14ac:dyDescent="0.25">
      <c r="A150" s="56" t="s">
        <v>197</v>
      </c>
      <c r="B150" s="57">
        <v>0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f t="shared" si="29"/>
        <v>0</v>
      </c>
      <c r="J150" s="58"/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f t="shared" si="30"/>
        <v>0</v>
      </c>
      <c r="R150" s="59"/>
      <c r="S150" s="57">
        <v>0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f t="shared" si="31"/>
        <v>0</v>
      </c>
      <c r="Z150" s="59"/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0</v>
      </c>
      <c r="AG150" s="57">
        <f t="shared" si="32"/>
        <v>0</v>
      </c>
      <c r="AH150" s="59"/>
      <c r="AI150" s="57">
        <v>0</v>
      </c>
      <c r="AJ150" s="57">
        <v>0</v>
      </c>
      <c r="AK150" s="57">
        <v>0</v>
      </c>
      <c r="AL150" s="57">
        <v>0</v>
      </c>
      <c r="AM150" s="57">
        <v>0</v>
      </c>
      <c r="AN150" s="57">
        <v>0</v>
      </c>
      <c r="AO150" s="57">
        <f t="shared" si="28"/>
        <v>0</v>
      </c>
      <c r="AP150" s="59"/>
    </row>
    <row r="151" spans="1:42" s="60" customFormat="1" ht="30.75" hidden="1" customHeight="1" x14ac:dyDescent="0.25">
      <c r="A151" s="56" t="s">
        <v>198</v>
      </c>
      <c r="B151" s="57">
        <v>0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f t="shared" si="29"/>
        <v>0</v>
      </c>
      <c r="J151" s="58"/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f t="shared" si="30"/>
        <v>0</v>
      </c>
      <c r="R151" s="59"/>
      <c r="S151" s="57">
        <v>0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f t="shared" si="31"/>
        <v>0</v>
      </c>
      <c r="Z151" s="59"/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f t="shared" si="32"/>
        <v>0</v>
      </c>
      <c r="AH151" s="59"/>
      <c r="AI151" s="57">
        <v>0</v>
      </c>
      <c r="AJ151" s="57">
        <v>0</v>
      </c>
      <c r="AK151" s="57">
        <v>0</v>
      </c>
      <c r="AL151" s="57">
        <v>0</v>
      </c>
      <c r="AM151" s="57">
        <v>0</v>
      </c>
      <c r="AN151" s="57">
        <v>0</v>
      </c>
      <c r="AO151" s="57">
        <f t="shared" si="28"/>
        <v>0</v>
      </c>
      <c r="AP151" s="59"/>
    </row>
    <row r="152" spans="1:42" s="60" customFormat="1" ht="30.75" customHeight="1" x14ac:dyDescent="0.25">
      <c r="A152" s="56" t="s">
        <v>199</v>
      </c>
      <c r="B152" s="57">
        <v>290832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f t="shared" si="29"/>
        <v>290832</v>
      </c>
      <c r="J152" s="58" t="s">
        <v>268</v>
      </c>
      <c r="K152" s="57">
        <v>0</v>
      </c>
      <c r="L152" s="57">
        <v>0</v>
      </c>
      <c r="M152" s="57">
        <v>0</v>
      </c>
      <c r="N152" s="57">
        <v>0</v>
      </c>
      <c r="O152" s="57">
        <v>47630.86</v>
      </c>
      <c r="P152" s="57">
        <v>47630.86</v>
      </c>
      <c r="Q152" s="57">
        <f t="shared" si="30"/>
        <v>290832</v>
      </c>
      <c r="R152" s="59" t="s">
        <v>268</v>
      </c>
      <c r="S152" s="57">
        <v>0</v>
      </c>
      <c r="T152" s="57">
        <v>0</v>
      </c>
      <c r="U152" s="57">
        <v>0</v>
      </c>
      <c r="V152" s="57">
        <v>0</v>
      </c>
      <c r="W152" s="57">
        <v>67932.41</v>
      </c>
      <c r="X152" s="57">
        <v>67932.41</v>
      </c>
      <c r="Y152" s="57">
        <f t="shared" si="31"/>
        <v>290832</v>
      </c>
      <c r="Z152" s="59" t="s">
        <v>268</v>
      </c>
      <c r="AA152" s="57">
        <v>0</v>
      </c>
      <c r="AB152" s="57">
        <v>0</v>
      </c>
      <c r="AC152" s="57">
        <v>0</v>
      </c>
      <c r="AD152" s="57">
        <v>0</v>
      </c>
      <c r="AE152" s="57">
        <v>18828.22</v>
      </c>
      <c r="AF152" s="57">
        <v>18828.22</v>
      </c>
      <c r="AG152" s="57">
        <f t="shared" si="32"/>
        <v>290832</v>
      </c>
      <c r="AH152" s="59" t="s">
        <v>276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f t="shared" si="28"/>
        <v>290832</v>
      </c>
      <c r="AP152" s="59" t="s">
        <v>276</v>
      </c>
    </row>
    <row r="153" spans="1:42" s="60" customFormat="1" ht="30.75" hidden="1" customHeight="1" x14ac:dyDescent="0.25">
      <c r="A153" s="56" t="s">
        <v>200</v>
      </c>
      <c r="B153" s="57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f t="shared" si="29"/>
        <v>0</v>
      </c>
      <c r="J153" s="58"/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f t="shared" si="30"/>
        <v>0</v>
      </c>
      <c r="R153" s="59"/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f t="shared" si="31"/>
        <v>0</v>
      </c>
      <c r="Z153" s="59"/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f t="shared" si="32"/>
        <v>0</v>
      </c>
      <c r="AH153" s="59"/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  <c r="AO153" s="57">
        <f t="shared" ref="AO153:AO208" si="33">+AG153+AI153+AK153+AM153-AJ153-AL153-AN153</f>
        <v>0</v>
      </c>
      <c r="AP153" s="59"/>
    </row>
    <row r="154" spans="1:42" s="60" customFormat="1" ht="30.75" hidden="1" customHeight="1" x14ac:dyDescent="0.25">
      <c r="A154" s="56" t="s">
        <v>201</v>
      </c>
      <c r="B154" s="57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f t="shared" ref="I154:I185" si="34">+B154+C154+E154+G154-D154-F154-H154</f>
        <v>0</v>
      </c>
      <c r="J154" s="58"/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f t="shared" ref="Q154:Q185" si="35">+I154+K154+M154+O154-L154-N154-P154</f>
        <v>0</v>
      </c>
      <c r="R154" s="59"/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f t="shared" ref="Y154:Y185" si="36">+Q154+S154+U154+W154-T154-V154-X154</f>
        <v>0</v>
      </c>
      <c r="Z154" s="59"/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f t="shared" ref="AG154:AG185" si="37">+Y154+AA154+AC154+AE154-AB154-AD154-AF154</f>
        <v>0</v>
      </c>
      <c r="AH154" s="59"/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  <c r="AO154" s="57">
        <f t="shared" si="33"/>
        <v>0</v>
      </c>
      <c r="AP154" s="59"/>
    </row>
    <row r="155" spans="1:42" s="60" customFormat="1" ht="30.75" hidden="1" customHeight="1" x14ac:dyDescent="0.25">
      <c r="A155" s="56" t="s">
        <v>202</v>
      </c>
      <c r="B155" s="57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f t="shared" si="34"/>
        <v>0</v>
      </c>
      <c r="J155" s="58"/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f t="shared" si="35"/>
        <v>0</v>
      </c>
      <c r="R155" s="59"/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f t="shared" si="36"/>
        <v>0</v>
      </c>
      <c r="Z155" s="59"/>
      <c r="AA155" s="57">
        <v>0</v>
      </c>
      <c r="AB155" s="57">
        <v>0</v>
      </c>
      <c r="AC155" s="57">
        <v>0</v>
      </c>
      <c r="AD155" s="57">
        <v>0</v>
      </c>
      <c r="AE155" s="57">
        <v>0</v>
      </c>
      <c r="AF155" s="57">
        <v>0</v>
      </c>
      <c r="AG155" s="57">
        <f t="shared" si="37"/>
        <v>0</v>
      </c>
      <c r="AH155" s="59"/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f t="shared" si="33"/>
        <v>0</v>
      </c>
      <c r="AP155" s="59"/>
    </row>
    <row r="156" spans="1:42" s="60" customFormat="1" ht="30.75" customHeight="1" x14ac:dyDescent="0.25">
      <c r="A156" s="56" t="s">
        <v>203</v>
      </c>
      <c r="B156" s="57">
        <v>48200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f t="shared" si="34"/>
        <v>48200</v>
      </c>
      <c r="J156" s="58" t="s">
        <v>27</v>
      </c>
      <c r="K156" s="57">
        <v>0</v>
      </c>
      <c r="L156" s="57">
        <v>0</v>
      </c>
      <c r="M156" s="57">
        <v>0</v>
      </c>
      <c r="N156" s="57">
        <v>0</v>
      </c>
      <c r="O156" s="57">
        <v>260</v>
      </c>
      <c r="P156" s="57">
        <v>260</v>
      </c>
      <c r="Q156" s="57">
        <f t="shared" si="35"/>
        <v>48200</v>
      </c>
      <c r="R156" s="59" t="s">
        <v>27</v>
      </c>
      <c r="S156" s="57">
        <v>0</v>
      </c>
      <c r="T156" s="57">
        <v>0</v>
      </c>
      <c r="U156" s="57">
        <v>0</v>
      </c>
      <c r="V156" s="57">
        <v>0</v>
      </c>
      <c r="W156" s="57">
        <v>260</v>
      </c>
      <c r="X156" s="57">
        <v>260</v>
      </c>
      <c r="Y156" s="57">
        <f t="shared" si="36"/>
        <v>48200</v>
      </c>
      <c r="Z156" s="59" t="s">
        <v>27</v>
      </c>
      <c r="AA156" s="57">
        <v>0</v>
      </c>
      <c r="AB156" s="57">
        <v>0</v>
      </c>
      <c r="AC156" s="57">
        <v>40340.519999999997</v>
      </c>
      <c r="AD156" s="57">
        <v>0</v>
      </c>
      <c r="AE156" s="57">
        <v>260</v>
      </c>
      <c r="AF156" s="57">
        <v>260</v>
      </c>
      <c r="AG156" s="57">
        <f t="shared" si="37"/>
        <v>88540.51999999999</v>
      </c>
      <c r="AH156" s="59" t="s">
        <v>7</v>
      </c>
      <c r="AI156" s="57">
        <v>0</v>
      </c>
      <c r="AJ156" s="57">
        <v>0</v>
      </c>
      <c r="AK156" s="57">
        <v>0</v>
      </c>
      <c r="AL156" s="57">
        <v>0</v>
      </c>
      <c r="AM156" s="57">
        <v>0</v>
      </c>
      <c r="AN156" s="57">
        <v>0</v>
      </c>
      <c r="AO156" s="57">
        <f t="shared" si="33"/>
        <v>88540.51999999999</v>
      </c>
      <c r="AP156" s="59" t="s">
        <v>7</v>
      </c>
    </row>
    <row r="157" spans="1:42" s="60" customFormat="1" ht="30.75" hidden="1" customHeight="1" x14ac:dyDescent="0.25">
      <c r="A157" s="56" t="s">
        <v>204</v>
      </c>
      <c r="B157" s="57">
        <v>0</v>
      </c>
      <c r="C157" s="57">
        <v>0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f t="shared" si="34"/>
        <v>0</v>
      </c>
      <c r="J157" s="58"/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0</v>
      </c>
      <c r="Q157" s="57">
        <f t="shared" si="35"/>
        <v>0</v>
      </c>
      <c r="R157" s="59"/>
      <c r="S157" s="57">
        <v>0</v>
      </c>
      <c r="T157" s="57">
        <v>0</v>
      </c>
      <c r="U157" s="57">
        <v>0</v>
      </c>
      <c r="V157" s="57">
        <v>0</v>
      </c>
      <c r="W157" s="57">
        <v>0</v>
      </c>
      <c r="X157" s="57">
        <v>0</v>
      </c>
      <c r="Y157" s="57">
        <f t="shared" si="36"/>
        <v>0</v>
      </c>
      <c r="Z157" s="59"/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57">
        <v>0</v>
      </c>
      <c r="AG157" s="57">
        <f t="shared" si="37"/>
        <v>0</v>
      </c>
      <c r="AH157" s="59"/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  <c r="AO157" s="57">
        <f t="shared" si="33"/>
        <v>0</v>
      </c>
      <c r="AP157" s="59"/>
    </row>
    <row r="158" spans="1:42" s="60" customFormat="1" ht="30.75" hidden="1" customHeight="1" x14ac:dyDescent="0.25">
      <c r="A158" s="56" t="s">
        <v>205</v>
      </c>
      <c r="B158" s="57">
        <v>0</v>
      </c>
      <c r="C158" s="57">
        <v>0</v>
      </c>
      <c r="D158" s="57">
        <v>0</v>
      </c>
      <c r="E158" s="57">
        <v>0</v>
      </c>
      <c r="F158" s="57">
        <v>0</v>
      </c>
      <c r="G158" s="57">
        <v>0</v>
      </c>
      <c r="H158" s="57">
        <v>0</v>
      </c>
      <c r="I158" s="57">
        <f t="shared" si="34"/>
        <v>0</v>
      </c>
      <c r="J158" s="58"/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f t="shared" si="35"/>
        <v>0</v>
      </c>
      <c r="R158" s="59"/>
      <c r="S158" s="57">
        <v>0</v>
      </c>
      <c r="T158" s="57">
        <v>0</v>
      </c>
      <c r="U158" s="57">
        <v>0</v>
      </c>
      <c r="V158" s="57">
        <v>0</v>
      </c>
      <c r="W158" s="57">
        <v>0</v>
      </c>
      <c r="X158" s="57">
        <v>0</v>
      </c>
      <c r="Y158" s="57">
        <f t="shared" si="36"/>
        <v>0</v>
      </c>
      <c r="Z158" s="59"/>
      <c r="AA158" s="57">
        <v>0</v>
      </c>
      <c r="AB158" s="57">
        <v>0</v>
      </c>
      <c r="AC158" s="57">
        <v>0</v>
      </c>
      <c r="AD158" s="57">
        <v>0</v>
      </c>
      <c r="AE158" s="57">
        <v>0</v>
      </c>
      <c r="AF158" s="57">
        <v>0</v>
      </c>
      <c r="AG158" s="57">
        <f t="shared" si="37"/>
        <v>0</v>
      </c>
      <c r="AH158" s="59"/>
      <c r="AI158" s="57">
        <v>0</v>
      </c>
      <c r="AJ158" s="57">
        <v>0</v>
      </c>
      <c r="AK158" s="57">
        <v>0</v>
      </c>
      <c r="AL158" s="57">
        <v>0</v>
      </c>
      <c r="AM158" s="57">
        <v>0</v>
      </c>
      <c r="AN158" s="57">
        <v>0</v>
      </c>
      <c r="AO158" s="57">
        <f t="shared" si="33"/>
        <v>0</v>
      </c>
      <c r="AP158" s="59"/>
    </row>
    <row r="159" spans="1:42" s="60" customFormat="1" ht="30.75" customHeight="1" x14ac:dyDescent="0.25">
      <c r="A159" s="56" t="s">
        <v>206</v>
      </c>
      <c r="B159" s="57">
        <v>122160</v>
      </c>
      <c r="C159" s="57">
        <v>0</v>
      </c>
      <c r="D159" s="57">
        <v>0</v>
      </c>
      <c r="E159" s="57">
        <v>0</v>
      </c>
      <c r="F159" s="57">
        <v>23200</v>
      </c>
      <c r="G159" s="57">
        <v>18960</v>
      </c>
      <c r="H159" s="57">
        <v>18960</v>
      </c>
      <c r="I159" s="57">
        <f t="shared" si="34"/>
        <v>98960</v>
      </c>
      <c r="J159" s="58" t="s">
        <v>268</v>
      </c>
      <c r="K159" s="57">
        <v>0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f t="shared" si="35"/>
        <v>98960</v>
      </c>
      <c r="R159" s="59" t="s">
        <v>268</v>
      </c>
      <c r="S159" s="57">
        <v>0</v>
      </c>
      <c r="T159" s="57">
        <v>0</v>
      </c>
      <c r="U159" s="57">
        <v>0</v>
      </c>
      <c r="V159" s="57">
        <v>0</v>
      </c>
      <c r="W159" s="57">
        <v>80000</v>
      </c>
      <c r="X159" s="57">
        <v>80000</v>
      </c>
      <c r="Y159" s="57">
        <f t="shared" si="36"/>
        <v>98960</v>
      </c>
      <c r="Z159" s="59" t="s">
        <v>268</v>
      </c>
      <c r="AA159" s="57">
        <v>0</v>
      </c>
      <c r="AB159" s="57">
        <v>0</v>
      </c>
      <c r="AC159" s="57">
        <v>0</v>
      </c>
      <c r="AD159" s="57">
        <v>0</v>
      </c>
      <c r="AE159" s="57">
        <v>38686.400000000001</v>
      </c>
      <c r="AF159" s="57">
        <v>38686.400000000001</v>
      </c>
      <c r="AG159" s="57">
        <f t="shared" si="37"/>
        <v>98960</v>
      </c>
      <c r="AH159" s="59" t="s">
        <v>275</v>
      </c>
      <c r="AI159" s="57">
        <v>0</v>
      </c>
      <c r="AJ159" s="57">
        <v>0</v>
      </c>
      <c r="AK159" s="57">
        <v>0</v>
      </c>
      <c r="AL159" s="57">
        <v>0</v>
      </c>
      <c r="AM159" s="57">
        <v>0</v>
      </c>
      <c r="AN159" s="57">
        <v>0</v>
      </c>
      <c r="AO159" s="57">
        <f t="shared" si="33"/>
        <v>98960</v>
      </c>
      <c r="AP159" s="59" t="s">
        <v>275</v>
      </c>
    </row>
    <row r="160" spans="1:42" s="60" customFormat="1" ht="30.75" hidden="1" customHeight="1" x14ac:dyDescent="0.25">
      <c r="A160" s="56" t="s">
        <v>207</v>
      </c>
      <c r="B160" s="57">
        <v>0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f t="shared" si="34"/>
        <v>0</v>
      </c>
      <c r="J160" s="58"/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f t="shared" si="35"/>
        <v>0</v>
      </c>
      <c r="R160" s="59"/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f t="shared" si="36"/>
        <v>0</v>
      </c>
      <c r="Z160" s="59"/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0</v>
      </c>
      <c r="AG160" s="57">
        <f t="shared" si="37"/>
        <v>0</v>
      </c>
      <c r="AH160" s="59"/>
      <c r="AI160" s="57">
        <v>0</v>
      </c>
      <c r="AJ160" s="57">
        <v>0</v>
      </c>
      <c r="AK160" s="57">
        <v>0</v>
      </c>
      <c r="AL160" s="57">
        <v>0</v>
      </c>
      <c r="AM160" s="57">
        <v>0</v>
      </c>
      <c r="AN160" s="57">
        <v>0</v>
      </c>
      <c r="AO160" s="57">
        <f t="shared" si="33"/>
        <v>0</v>
      </c>
      <c r="AP160" s="59"/>
    </row>
    <row r="161" spans="1:42" s="60" customFormat="1" ht="30.75" customHeight="1" x14ac:dyDescent="0.25">
      <c r="A161" s="56" t="s">
        <v>208</v>
      </c>
      <c r="B161" s="57">
        <v>13088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f t="shared" si="34"/>
        <v>13088</v>
      </c>
      <c r="J161" s="58" t="s">
        <v>27</v>
      </c>
      <c r="K161" s="57">
        <v>0</v>
      </c>
      <c r="L161" s="57">
        <v>0</v>
      </c>
      <c r="M161" s="57">
        <v>0</v>
      </c>
      <c r="N161" s="57">
        <v>0</v>
      </c>
      <c r="O161" s="57">
        <v>4408</v>
      </c>
      <c r="P161" s="57">
        <v>4408</v>
      </c>
      <c r="Q161" s="57">
        <f t="shared" si="35"/>
        <v>13088</v>
      </c>
      <c r="R161" s="59" t="s">
        <v>27</v>
      </c>
      <c r="S161" s="57">
        <v>0</v>
      </c>
      <c r="T161" s="57">
        <v>0</v>
      </c>
      <c r="U161" s="57">
        <v>0</v>
      </c>
      <c r="V161" s="57">
        <v>0</v>
      </c>
      <c r="W161" s="57">
        <v>1200</v>
      </c>
      <c r="X161" s="57">
        <v>1200</v>
      </c>
      <c r="Y161" s="57">
        <f t="shared" si="36"/>
        <v>13088</v>
      </c>
      <c r="Z161" s="59" t="s">
        <v>27</v>
      </c>
      <c r="AA161" s="57">
        <v>0</v>
      </c>
      <c r="AB161" s="57">
        <v>0</v>
      </c>
      <c r="AC161" s="57">
        <v>0</v>
      </c>
      <c r="AD161" s="57">
        <v>0</v>
      </c>
      <c r="AE161" s="57">
        <v>0.88</v>
      </c>
      <c r="AF161" s="57">
        <v>0.88</v>
      </c>
      <c r="AG161" s="57">
        <f t="shared" si="37"/>
        <v>13088</v>
      </c>
      <c r="AH161" s="59" t="s">
        <v>7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  <c r="AO161" s="57">
        <f t="shared" si="33"/>
        <v>13088</v>
      </c>
      <c r="AP161" s="59" t="s">
        <v>7</v>
      </c>
    </row>
    <row r="162" spans="1:42" s="60" customFormat="1" ht="30.75" customHeight="1" x14ac:dyDescent="0.25">
      <c r="A162" s="56" t="s">
        <v>209</v>
      </c>
      <c r="B162" s="57">
        <v>62700</v>
      </c>
      <c r="C162" s="57">
        <v>0</v>
      </c>
      <c r="D162" s="57">
        <v>0</v>
      </c>
      <c r="E162" s="57">
        <v>0</v>
      </c>
      <c r="F162" s="57">
        <v>0</v>
      </c>
      <c r="G162" s="57">
        <v>0</v>
      </c>
      <c r="H162" s="57">
        <v>0</v>
      </c>
      <c r="I162" s="57">
        <f t="shared" si="34"/>
        <v>62700</v>
      </c>
      <c r="J162" s="58" t="s">
        <v>262</v>
      </c>
      <c r="K162" s="57">
        <v>0</v>
      </c>
      <c r="L162" s="57">
        <v>0</v>
      </c>
      <c r="M162" s="57">
        <v>0</v>
      </c>
      <c r="N162" s="57">
        <v>0</v>
      </c>
      <c r="O162" s="57">
        <v>20000</v>
      </c>
      <c r="P162" s="57">
        <v>20000</v>
      </c>
      <c r="Q162" s="57">
        <f t="shared" si="35"/>
        <v>62700</v>
      </c>
      <c r="R162" s="59" t="s">
        <v>262</v>
      </c>
      <c r="S162" s="57">
        <v>0</v>
      </c>
      <c r="T162" s="57">
        <v>0</v>
      </c>
      <c r="U162" s="57">
        <v>0</v>
      </c>
      <c r="V162" s="57">
        <v>0</v>
      </c>
      <c r="W162" s="57">
        <v>29000</v>
      </c>
      <c r="X162" s="57">
        <v>29000</v>
      </c>
      <c r="Y162" s="57">
        <f t="shared" si="36"/>
        <v>62700</v>
      </c>
      <c r="Z162" s="59" t="s">
        <v>262</v>
      </c>
      <c r="AA162" s="57">
        <v>0</v>
      </c>
      <c r="AB162" s="57">
        <v>0</v>
      </c>
      <c r="AC162" s="57">
        <v>0</v>
      </c>
      <c r="AD162" s="57">
        <v>0</v>
      </c>
      <c r="AE162" s="57">
        <v>34000</v>
      </c>
      <c r="AF162" s="57">
        <v>34000</v>
      </c>
      <c r="AG162" s="57">
        <f t="shared" si="37"/>
        <v>62700</v>
      </c>
      <c r="AH162" s="59" t="s">
        <v>276</v>
      </c>
      <c r="AI162" s="57">
        <v>0</v>
      </c>
      <c r="AJ162" s="57">
        <v>0</v>
      </c>
      <c r="AK162" s="57">
        <v>0</v>
      </c>
      <c r="AL162" s="57">
        <v>0</v>
      </c>
      <c r="AM162" s="57">
        <v>0</v>
      </c>
      <c r="AN162" s="57">
        <v>0</v>
      </c>
      <c r="AO162" s="57">
        <f t="shared" si="33"/>
        <v>62700</v>
      </c>
      <c r="AP162" s="59" t="s">
        <v>276</v>
      </c>
    </row>
    <row r="163" spans="1:42" s="60" customFormat="1" ht="30.75" customHeight="1" x14ac:dyDescent="0.25">
      <c r="A163" s="56" t="s">
        <v>210</v>
      </c>
      <c r="B163" s="57">
        <v>250000</v>
      </c>
      <c r="C163" s="57">
        <v>0</v>
      </c>
      <c r="D163" s="57">
        <v>0</v>
      </c>
      <c r="E163" s="57">
        <v>0</v>
      </c>
      <c r="F163" s="57">
        <v>110000</v>
      </c>
      <c r="G163" s="57">
        <v>140000</v>
      </c>
      <c r="H163" s="57">
        <v>140000</v>
      </c>
      <c r="I163" s="57">
        <f t="shared" si="34"/>
        <v>140000</v>
      </c>
      <c r="J163" s="58" t="s">
        <v>268</v>
      </c>
      <c r="K163" s="57">
        <v>0</v>
      </c>
      <c r="L163" s="57">
        <v>0</v>
      </c>
      <c r="M163" s="57">
        <v>0</v>
      </c>
      <c r="N163" s="57">
        <v>0</v>
      </c>
      <c r="O163" s="57">
        <v>0</v>
      </c>
      <c r="P163" s="57">
        <v>0</v>
      </c>
      <c r="Q163" s="57">
        <f t="shared" si="35"/>
        <v>140000</v>
      </c>
      <c r="R163" s="59" t="s">
        <v>268</v>
      </c>
      <c r="S163" s="57">
        <v>0</v>
      </c>
      <c r="T163" s="57">
        <v>0</v>
      </c>
      <c r="U163" s="57">
        <v>0</v>
      </c>
      <c r="V163" s="57">
        <v>0</v>
      </c>
      <c r="W163" s="57">
        <v>0</v>
      </c>
      <c r="X163" s="57">
        <v>0</v>
      </c>
      <c r="Y163" s="57">
        <f t="shared" si="36"/>
        <v>140000</v>
      </c>
      <c r="Z163" s="59" t="s">
        <v>268</v>
      </c>
      <c r="AA163" s="57">
        <v>0</v>
      </c>
      <c r="AB163" s="57">
        <v>0</v>
      </c>
      <c r="AC163" s="57">
        <v>0</v>
      </c>
      <c r="AD163" s="57">
        <v>0</v>
      </c>
      <c r="AE163" s="57">
        <v>140000</v>
      </c>
      <c r="AF163" s="57">
        <v>140000</v>
      </c>
      <c r="AG163" s="57">
        <f t="shared" si="37"/>
        <v>140000</v>
      </c>
      <c r="AH163" s="59" t="s">
        <v>275</v>
      </c>
      <c r="AI163" s="57">
        <v>0</v>
      </c>
      <c r="AJ163" s="57">
        <v>0</v>
      </c>
      <c r="AK163" s="57">
        <v>0</v>
      </c>
      <c r="AL163" s="57">
        <v>0</v>
      </c>
      <c r="AM163" s="57">
        <v>0</v>
      </c>
      <c r="AN163" s="57">
        <v>0</v>
      </c>
      <c r="AO163" s="57">
        <f t="shared" si="33"/>
        <v>140000</v>
      </c>
      <c r="AP163" s="59" t="s">
        <v>275</v>
      </c>
    </row>
    <row r="164" spans="1:42" s="60" customFormat="1" ht="30.75" hidden="1" customHeight="1" x14ac:dyDescent="0.25">
      <c r="A164" s="56" t="s">
        <v>211</v>
      </c>
      <c r="B164" s="57">
        <v>0</v>
      </c>
      <c r="C164" s="57">
        <v>0</v>
      </c>
      <c r="D164" s="57">
        <v>0</v>
      </c>
      <c r="E164" s="57">
        <v>0</v>
      </c>
      <c r="F164" s="57">
        <v>0</v>
      </c>
      <c r="G164" s="57">
        <v>0</v>
      </c>
      <c r="H164" s="57">
        <v>0</v>
      </c>
      <c r="I164" s="57">
        <f t="shared" si="34"/>
        <v>0</v>
      </c>
      <c r="J164" s="58"/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f t="shared" si="35"/>
        <v>0</v>
      </c>
      <c r="R164" s="59"/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f t="shared" si="36"/>
        <v>0</v>
      </c>
      <c r="Z164" s="59"/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f t="shared" si="37"/>
        <v>0</v>
      </c>
      <c r="AH164" s="59"/>
      <c r="AI164" s="57">
        <v>0</v>
      </c>
      <c r="AJ164" s="57">
        <v>0</v>
      </c>
      <c r="AK164" s="57">
        <v>0</v>
      </c>
      <c r="AL164" s="57">
        <v>0</v>
      </c>
      <c r="AM164" s="57">
        <v>0</v>
      </c>
      <c r="AN164" s="57">
        <v>0</v>
      </c>
      <c r="AO164" s="57">
        <f t="shared" si="33"/>
        <v>0</v>
      </c>
      <c r="AP164" s="59"/>
    </row>
    <row r="165" spans="1:42" s="60" customFormat="1" ht="30.75" hidden="1" customHeight="1" x14ac:dyDescent="0.25">
      <c r="A165" s="56" t="s">
        <v>212</v>
      </c>
      <c r="B165" s="57">
        <v>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f t="shared" si="34"/>
        <v>0</v>
      </c>
      <c r="J165" s="58"/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f t="shared" si="35"/>
        <v>0</v>
      </c>
      <c r="R165" s="59"/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f t="shared" si="36"/>
        <v>0</v>
      </c>
      <c r="Z165" s="59"/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f t="shared" si="37"/>
        <v>0</v>
      </c>
      <c r="AH165" s="59"/>
      <c r="AI165" s="57">
        <v>0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f t="shared" si="33"/>
        <v>0</v>
      </c>
      <c r="AP165" s="59"/>
    </row>
    <row r="166" spans="1:42" s="60" customFormat="1" ht="30.75" hidden="1" customHeight="1" x14ac:dyDescent="0.25">
      <c r="A166" s="56" t="s">
        <v>213</v>
      </c>
      <c r="B166" s="57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f t="shared" si="34"/>
        <v>0</v>
      </c>
      <c r="J166" s="58"/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f t="shared" si="35"/>
        <v>0</v>
      </c>
      <c r="R166" s="59"/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f t="shared" si="36"/>
        <v>0</v>
      </c>
      <c r="Z166" s="59"/>
      <c r="AA166" s="57">
        <v>0</v>
      </c>
      <c r="AB166" s="57">
        <v>0</v>
      </c>
      <c r="AC166" s="57">
        <v>0</v>
      </c>
      <c r="AD166" s="57">
        <v>0</v>
      </c>
      <c r="AE166" s="57">
        <v>0</v>
      </c>
      <c r="AF166" s="57">
        <v>0</v>
      </c>
      <c r="AG166" s="57">
        <f t="shared" si="37"/>
        <v>0</v>
      </c>
      <c r="AH166" s="59"/>
      <c r="AI166" s="57">
        <v>0</v>
      </c>
      <c r="AJ166" s="57">
        <v>0</v>
      </c>
      <c r="AK166" s="57">
        <v>0</v>
      </c>
      <c r="AL166" s="57">
        <v>0</v>
      </c>
      <c r="AM166" s="57">
        <v>0</v>
      </c>
      <c r="AN166" s="57">
        <v>0</v>
      </c>
      <c r="AO166" s="57">
        <f t="shared" si="33"/>
        <v>0</v>
      </c>
      <c r="AP166" s="59"/>
    </row>
    <row r="167" spans="1:42" s="60" customFormat="1" ht="30.75" hidden="1" customHeight="1" x14ac:dyDescent="0.25">
      <c r="A167" s="56" t="s">
        <v>214</v>
      </c>
      <c r="B167" s="57">
        <v>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f t="shared" si="34"/>
        <v>0</v>
      </c>
      <c r="J167" s="58"/>
      <c r="K167" s="57">
        <v>0</v>
      </c>
      <c r="L167" s="57">
        <v>0</v>
      </c>
      <c r="M167" s="57">
        <v>0</v>
      </c>
      <c r="N167" s="57">
        <v>0</v>
      </c>
      <c r="O167" s="57">
        <v>0</v>
      </c>
      <c r="P167" s="57">
        <v>0</v>
      </c>
      <c r="Q167" s="57">
        <f t="shared" si="35"/>
        <v>0</v>
      </c>
      <c r="R167" s="59"/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f t="shared" si="36"/>
        <v>0</v>
      </c>
      <c r="Z167" s="59"/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f t="shared" si="37"/>
        <v>0</v>
      </c>
      <c r="AH167" s="59"/>
      <c r="AI167" s="57">
        <v>0</v>
      </c>
      <c r="AJ167" s="57">
        <v>0</v>
      </c>
      <c r="AK167" s="57">
        <v>0</v>
      </c>
      <c r="AL167" s="57">
        <v>0</v>
      </c>
      <c r="AM167" s="57">
        <v>0</v>
      </c>
      <c r="AN167" s="57">
        <v>0</v>
      </c>
      <c r="AO167" s="57">
        <f t="shared" si="33"/>
        <v>0</v>
      </c>
      <c r="AP167" s="59"/>
    </row>
    <row r="168" spans="1:42" s="60" customFormat="1" ht="30.75" hidden="1" customHeight="1" x14ac:dyDescent="0.25">
      <c r="A168" s="56" t="s">
        <v>215</v>
      </c>
      <c r="B168" s="57">
        <v>0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f t="shared" si="34"/>
        <v>0</v>
      </c>
      <c r="J168" s="58"/>
      <c r="K168" s="57">
        <v>0</v>
      </c>
      <c r="L168" s="57">
        <v>0</v>
      </c>
      <c r="M168" s="57">
        <v>0</v>
      </c>
      <c r="N168" s="57">
        <v>0</v>
      </c>
      <c r="O168" s="57">
        <v>0</v>
      </c>
      <c r="P168" s="57">
        <v>0</v>
      </c>
      <c r="Q168" s="57">
        <f t="shared" si="35"/>
        <v>0</v>
      </c>
      <c r="R168" s="59"/>
      <c r="S168" s="57">
        <v>0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f t="shared" si="36"/>
        <v>0</v>
      </c>
      <c r="Z168" s="59"/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f t="shared" si="37"/>
        <v>0</v>
      </c>
      <c r="AH168" s="59"/>
      <c r="AI168" s="57">
        <v>0</v>
      </c>
      <c r="AJ168" s="57">
        <v>0</v>
      </c>
      <c r="AK168" s="57">
        <v>0</v>
      </c>
      <c r="AL168" s="57">
        <v>0</v>
      </c>
      <c r="AM168" s="57">
        <v>0</v>
      </c>
      <c r="AN168" s="57">
        <v>0</v>
      </c>
      <c r="AO168" s="57">
        <f t="shared" si="33"/>
        <v>0</v>
      </c>
      <c r="AP168" s="59"/>
    </row>
    <row r="169" spans="1:42" s="60" customFormat="1" ht="30.75" hidden="1" customHeight="1" x14ac:dyDescent="0.25">
      <c r="A169" s="56" t="s">
        <v>216</v>
      </c>
      <c r="B169" s="57">
        <v>0</v>
      </c>
      <c r="C169" s="57">
        <v>0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f t="shared" si="34"/>
        <v>0</v>
      </c>
      <c r="J169" s="58"/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0</v>
      </c>
      <c r="Q169" s="57">
        <f t="shared" si="35"/>
        <v>0</v>
      </c>
      <c r="R169" s="59"/>
      <c r="S169" s="57">
        <v>0</v>
      </c>
      <c r="T169" s="57">
        <v>0</v>
      </c>
      <c r="U169" s="57">
        <v>0</v>
      </c>
      <c r="V169" s="57">
        <v>0</v>
      </c>
      <c r="W169" s="57">
        <v>0</v>
      </c>
      <c r="X169" s="57">
        <v>0</v>
      </c>
      <c r="Y169" s="57">
        <f t="shared" si="36"/>
        <v>0</v>
      </c>
      <c r="Z169" s="59"/>
      <c r="AA169" s="57">
        <v>0</v>
      </c>
      <c r="AB169" s="57">
        <v>0</v>
      </c>
      <c r="AC169" s="57">
        <v>0</v>
      </c>
      <c r="AD169" s="57">
        <v>0</v>
      </c>
      <c r="AE169" s="57">
        <v>0</v>
      </c>
      <c r="AF169" s="57">
        <v>0</v>
      </c>
      <c r="AG169" s="57">
        <f t="shared" si="37"/>
        <v>0</v>
      </c>
      <c r="AH169" s="59"/>
      <c r="AI169" s="57">
        <v>0</v>
      </c>
      <c r="AJ169" s="57">
        <v>0</v>
      </c>
      <c r="AK169" s="57">
        <v>0</v>
      </c>
      <c r="AL169" s="57">
        <v>0</v>
      </c>
      <c r="AM169" s="57">
        <v>0</v>
      </c>
      <c r="AN169" s="57">
        <v>0</v>
      </c>
      <c r="AO169" s="57">
        <f t="shared" si="33"/>
        <v>0</v>
      </c>
      <c r="AP169" s="59"/>
    </row>
    <row r="170" spans="1:42" s="60" customFormat="1" ht="30.75" hidden="1" customHeight="1" x14ac:dyDescent="0.25">
      <c r="A170" s="56" t="s">
        <v>217</v>
      </c>
      <c r="B170" s="57">
        <v>0</v>
      </c>
      <c r="C170" s="57">
        <v>0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f t="shared" si="34"/>
        <v>0</v>
      </c>
      <c r="J170" s="58"/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f t="shared" si="35"/>
        <v>0</v>
      </c>
      <c r="R170" s="59"/>
      <c r="S170" s="57">
        <v>0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f t="shared" si="36"/>
        <v>0</v>
      </c>
      <c r="Z170" s="59"/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f t="shared" si="37"/>
        <v>0</v>
      </c>
      <c r="AH170" s="59"/>
      <c r="AI170" s="57">
        <v>0</v>
      </c>
      <c r="AJ170" s="57">
        <v>0</v>
      </c>
      <c r="AK170" s="57">
        <v>0</v>
      </c>
      <c r="AL170" s="57">
        <v>0</v>
      </c>
      <c r="AM170" s="57">
        <v>0</v>
      </c>
      <c r="AN170" s="57">
        <v>0</v>
      </c>
      <c r="AO170" s="57">
        <f t="shared" si="33"/>
        <v>0</v>
      </c>
      <c r="AP170" s="59"/>
    </row>
    <row r="171" spans="1:42" s="60" customFormat="1" ht="30.75" hidden="1" customHeight="1" x14ac:dyDescent="0.25">
      <c r="A171" s="56" t="s">
        <v>218</v>
      </c>
      <c r="B171" s="57">
        <v>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f t="shared" si="34"/>
        <v>0</v>
      </c>
      <c r="J171" s="58"/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f t="shared" si="35"/>
        <v>0</v>
      </c>
      <c r="R171" s="59"/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f t="shared" si="36"/>
        <v>0</v>
      </c>
      <c r="Z171" s="59"/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f t="shared" si="37"/>
        <v>0</v>
      </c>
      <c r="AH171" s="59"/>
      <c r="AI171" s="57">
        <v>0</v>
      </c>
      <c r="AJ171" s="57">
        <v>0</v>
      </c>
      <c r="AK171" s="57">
        <v>0</v>
      </c>
      <c r="AL171" s="57">
        <v>0</v>
      </c>
      <c r="AM171" s="57">
        <v>0</v>
      </c>
      <c r="AN171" s="57">
        <v>0</v>
      </c>
      <c r="AO171" s="57">
        <f t="shared" si="33"/>
        <v>0</v>
      </c>
      <c r="AP171" s="59"/>
    </row>
    <row r="172" spans="1:42" s="60" customFormat="1" ht="30.75" hidden="1" customHeight="1" x14ac:dyDescent="0.25">
      <c r="A172" s="56" t="s">
        <v>219</v>
      </c>
      <c r="B172" s="57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f t="shared" si="34"/>
        <v>0</v>
      </c>
      <c r="J172" s="58"/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f t="shared" si="35"/>
        <v>0</v>
      </c>
      <c r="R172" s="59"/>
      <c r="S172" s="57">
        <v>0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f t="shared" si="36"/>
        <v>0</v>
      </c>
      <c r="Z172" s="59"/>
      <c r="AA172" s="57">
        <v>0</v>
      </c>
      <c r="AB172" s="57">
        <v>0</v>
      </c>
      <c r="AC172" s="57">
        <v>0</v>
      </c>
      <c r="AD172" s="57">
        <v>0</v>
      </c>
      <c r="AE172" s="57">
        <v>0</v>
      </c>
      <c r="AF172" s="57">
        <v>0</v>
      </c>
      <c r="AG172" s="57">
        <f t="shared" si="37"/>
        <v>0</v>
      </c>
      <c r="AH172" s="59"/>
      <c r="AI172" s="57">
        <v>0</v>
      </c>
      <c r="AJ172" s="57">
        <v>0</v>
      </c>
      <c r="AK172" s="57">
        <v>0</v>
      </c>
      <c r="AL172" s="57">
        <v>0</v>
      </c>
      <c r="AM172" s="57">
        <v>0</v>
      </c>
      <c r="AN172" s="57">
        <v>0</v>
      </c>
      <c r="AO172" s="57">
        <f t="shared" si="33"/>
        <v>0</v>
      </c>
      <c r="AP172" s="59"/>
    </row>
    <row r="173" spans="1:42" s="60" customFormat="1" ht="30.75" hidden="1" customHeight="1" x14ac:dyDescent="0.25">
      <c r="A173" s="56" t="s">
        <v>220</v>
      </c>
      <c r="B173" s="57">
        <v>0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f t="shared" si="34"/>
        <v>0</v>
      </c>
      <c r="J173" s="58"/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f t="shared" si="35"/>
        <v>0</v>
      </c>
      <c r="R173" s="59"/>
      <c r="S173" s="57">
        <v>0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f t="shared" si="36"/>
        <v>0</v>
      </c>
      <c r="Z173" s="59"/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f t="shared" si="37"/>
        <v>0</v>
      </c>
      <c r="AH173" s="59"/>
      <c r="AI173" s="57">
        <v>0</v>
      </c>
      <c r="AJ173" s="57">
        <v>0</v>
      </c>
      <c r="AK173" s="57">
        <v>0</v>
      </c>
      <c r="AL173" s="57">
        <v>0</v>
      </c>
      <c r="AM173" s="57">
        <v>0</v>
      </c>
      <c r="AN173" s="57">
        <v>0</v>
      </c>
      <c r="AO173" s="57">
        <f t="shared" si="33"/>
        <v>0</v>
      </c>
      <c r="AP173" s="59"/>
    </row>
    <row r="174" spans="1:42" s="60" customFormat="1" ht="30.75" hidden="1" customHeight="1" x14ac:dyDescent="0.25">
      <c r="A174" s="56" t="s">
        <v>221</v>
      </c>
      <c r="B174" s="57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f t="shared" si="34"/>
        <v>0</v>
      </c>
      <c r="J174" s="58"/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f t="shared" si="35"/>
        <v>0</v>
      </c>
      <c r="R174" s="59"/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f t="shared" si="36"/>
        <v>0</v>
      </c>
      <c r="Z174" s="59"/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f t="shared" si="37"/>
        <v>0</v>
      </c>
      <c r="AH174" s="59"/>
      <c r="AI174" s="57">
        <v>0</v>
      </c>
      <c r="AJ174" s="57">
        <v>0</v>
      </c>
      <c r="AK174" s="57">
        <v>0</v>
      </c>
      <c r="AL174" s="57">
        <v>0</v>
      </c>
      <c r="AM174" s="57">
        <v>0</v>
      </c>
      <c r="AN174" s="57">
        <v>0</v>
      </c>
      <c r="AO174" s="57">
        <f t="shared" si="33"/>
        <v>0</v>
      </c>
      <c r="AP174" s="59"/>
    </row>
    <row r="175" spans="1:42" s="60" customFormat="1" ht="30.75" hidden="1" customHeight="1" x14ac:dyDescent="0.25">
      <c r="A175" s="56" t="s">
        <v>222</v>
      </c>
      <c r="B175" s="57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f t="shared" si="34"/>
        <v>0</v>
      </c>
      <c r="J175" s="58"/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f t="shared" si="35"/>
        <v>0</v>
      </c>
      <c r="R175" s="59"/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f t="shared" si="36"/>
        <v>0</v>
      </c>
      <c r="Z175" s="59"/>
      <c r="AA175" s="57">
        <v>0</v>
      </c>
      <c r="AB175" s="57">
        <v>0</v>
      </c>
      <c r="AC175" s="57">
        <v>0</v>
      </c>
      <c r="AD175" s="57">
        <v>0</v>
      </c>
      <c r="AE175" s="57">
        <v>0</v>
      </c>
      <c r="AF175" s="57">
        <v>0</v>
      </c>
      <c r="AG175" s="57">
        <f t="shared" si="37"/>
        <v>0</v>
      </c>
      <c r="AH175" s="59"/>
      <c r="AI175" s="57">
        <v>0</v>
      </c>
      <c r="AJ175" s="57">
        <v>0</v>
      </c>
      <c r="AK175" s="57">
        <v>0</v>
      </c>
      <c r="AL175" s="57">
        <v>0</v>
      </c>
      <c r="AM175" s="57">
        <v>0</v>
      </c>
      <c r="AN175" s="57">
        <v>0</v>
      </c>
      <c r="AO175" s="57">
        <f t="shared" si="33"/>
        <v>0</v>
      </c>
      <c r="AP175" s="59"/>
    </row>
    <row r="176" spans="1:42" s="60" customFormat="1" ht="30.75" hidden="1" customHeight="1" x14ac:dyDescent="0.25">
      <c r="A176" s="56" t="s">
        <v>223</v>
      </c>
      <c r="B176" s="57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f t="shared" si="34"/>
        <v>0</v>
      </c>
      <c r="J176" s="58"/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f t="shared" si="35"/>
        <v>0</v>
      </c>
      <c r="R176" s="59"/>
      <c r="S176" s="57">
        <v>0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f t="shared" si="36"/>
        <v>0</v>
      </c>
      <c r="Z176" s="59"/>
      <c r="AA176" s="57">
        <v>0</v>
      </c>
      <c r="AB176" s="57">
        <v>0</v>
      </c>
      <c r="AC176" s="57">
        <v>0</v>
      </c>
      <c r="AD176" s="57">
        <v>0</v>
      </c>
      <c r="AE176" s="57">
        <v>0</v>
      </c>
      <c r="AF176" s="57">
        <v>0</v>
      </c>
      <c r="AG176" s="57">
        <f t="shared" si="37"/>
        <v>0</v>
      </c>
      <c r="AH176" s="59"/>
      <c r="AI176" s="57">
        <v>0</v>
      </c>
      <c r="AJ176" s="57">
        <v>0</v>
      </c>
      <c r="AK176" s="57">
        <v>0</v>
      </c>
      <c r="AL176" s="57">
        <v>0</v>
      </c>
      <c r="AM176" s="57">
        <v>0</v>
      </c>
      <c r="AN176" s="57">
        <v>0</v>
      </c>
      <c r="AO176" s="57">
        <f t="shared" si="33"/>
        <v>0</v>
      </c>
      <c r="AP176" s="59"/>
    </row>
    <row r="177" spans="1:42" s="60" customFormat="1" ht="30.75" hidden="1" customHeight="1" x14ac:dyDescent="0.25">
      <c r="A177" s="56" t="s">
        <v>224</v>
      </c>
      <c r="B177" s="57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f t="shared" si="34"/>
        <v>0</v>
      </c>
      <c r="J177" s="58"/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f t="shared" si="35"/>
        <v>0</v>
      </c>
      <c r="R177" s="59"/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f t="shared" si="36"/>
        <v>0</v>
      </c>
      <c r="Z177" s="59"/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f t="shared" si="37"/>
        <v>0</v>
      </c>
      <c r="AH177" s="59"/>
      <c r="AI177" s="57">
        <v>0</v>
      </c>
      <c r="AJ177" s="57">
        <v>0</v>
      </c>
      <c r="AK177" s="57">
        <v>0</v>
      </c>
      <c r="AL177" s="57">
        <v>0</v>
      </c>
      <c r="AM177" s="57">
        <v>0</v>
      </c>
      <c r="AN177" s="57">
        <v>0</v>
      </c>
      <c r="AO177" s="57">
        <f t="shared" si="33"/>
        <v>0</v>
      </c>
      <c r="AP177" s="59"/>
    </row>
    <row r="178" spans="1:42" s="60" customFormat="1" ht="30.75" hidden="1" customHeight="1" x14ac:dyDescent="0.25">
      <c r="A178" s="56" t="s">
        <v>225</v>
      </c>
      <c r="B178" s="57">
        <v>0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f t="shared" si="34"/>
        <v>0</v>
      </c>
      <c r="J178" s="58"/>
      <c r="K178" s="57">
        <v>0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57">
        <f t="shared" si="35"/>
        <v>0</v>
      </c>
      <c r="R178" s="59"/>
      <c r="S178" s="57">
        <v>0</v>
      </c>
      <c r="T178" s="57">
        <v>0</v>
      </c>
      <c r="U178" s="57">
        <v>0</v>
      </c>
      <c r="V178" s="57">
        <v>0</v>
      </c>
      <c r="W178" s="57">
        <v>0</v>
      </c>
      <c r="X178" s="57">
        <v>0</v>
      </c>
      <c r="Y178" s="57">
        <f t="shared" si="36"/>
        <v>0</v>
      </c>
      <c r="Z178" s="59"/>
      <c r="AA178" s="57">
        <v>0</v>
      </c>
      <c r="AB178" s="57">
        <v>0</v>
      </c>
      <c r="AC178" s="57">
        <v>0</v>
      </c>
      <c r="AD178" s="57">
        <v>0</v>
      </c>
      <c r="AE178" s="57">
        <v>0</v>
      </c>
      <c r="AF178" s="57">
        <v>0</v>
      </c>
      <c r="AG178" s="57">
        <f t="shared" si="37"/>
        <v>0</v>
      </c>
      <c r="AH178" s="59"/>
      <c r="AI178" s="57">
        <v>0</v>
      </c>
      <c r="AJ178" s="57">
        <v>0</v>
      </c>
      <c r="AK178" s="57">
        <v>0</v>
      </c>
      <c r="AL178" s="57">
        <v>0</v>
      </c>
      <c r="AM178" s="57">
        <v>0</v>
      </c>
      <c r="AN178" s="57">
        <v>0</v>
      </c>
      <c r="AO178" s="57">
        <f t="shared" si="33"/>
        <v>0</v>
      </c>
      <c r="AP178" s="59"/>
    </row>
    <row r="179" spans="1:42" s="60" customFormat="1" ht="30.75" hidden="1" customHeight="1" x14ac:dyDescent="0.25">
      <c r="A179" s="56" t="s">
        <v>226</v>
      </c>
      <c r="B179" s="57">
        <v>0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f t="shared" si="34"/>
        <v>0</v>
      </c>
      <c r="J179" s="58"/>
      <c r="K179" s="57">
        <v>0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57">
        <f t="shared" si="35"/>
        <v>0</v>
      </c>
      <c r="R179" s="59"/>
      <c r="S179" s="57">
        <v>0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f t="shared" si="36"/>
        <v>0</v>
      </c>
      <c r="Z179" s="59"/>
      <c r="AA179" s="57">
        <v>0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7">
        <f t="shared" si="37"/>
        <v>0</v>
      </c>
      <c r="AH179" s="59"/>
      <c r="AI179" s="57">
        <v>0</v>
      </c>
      <c r="AJ179" s="57">
        <v>0</v>
      </c>
      <c r="AK179" s="57">
        <v>0</v>
      </c>
      <c r="AL179" s="57">
        <v>0</v>
      </c>
      <c r="AM179" s="57">
        <v>0</v>
      </c>
      <c r="AN179" s="57">
        <v>0</v>
      </c>
      <c r="AO179" s="57">
        <f t="shared" si="33"/>
        <v>0</v>
      </c>
      <c r="AP179" s="59"/>
    </row>
    <row r="180" spans="1:42" s="60" customFormat="1" ht="30.75" customHeight="1" x14ac:dyDescent="0.25">
      <c r="A180" s="56" t="s">
        <v>227</v>
      </c>
      <c r="B180" s="57">
        <v>220102</v>
      </c>
      <c r="C180" s="57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f t="shared" si="34"/>
        <v>220102</v>
      </c>
      <c r="J180" s="58" t="s">
        <v>268</v>
      </c>
      <c r="K180" s="57">
        <v>0</v>
      </c>
      <c r="L180" s="57">
        <v>0</v>
      </c>
      <c r="M180" s="57">
        <v>0</v>
      </c>
      <c r="N180" s="57">
        <v>0</v>
      </c>
      <c r="O180" s="57">
        <v>17177.25</v>
      </c>
      <c r="P180" s="57">
        <v>17177.25</v>
      </c>
      <c r="Q180" s="57">
        <f t="shared" si="35"/>
        <v>220102</v>
      </c>
      <c r="R180" s="59" t="s">
        <v>268</v>
      </c>
      <c r="S180" s="57">
        <v>0</v>
      </c>
      <c r="T180" s="57">
        <v>0</v>
      </c>
      <c r="U180" s="57">
        <v>0</v>
      </c>
      <c r="V180" s="57">
        <v>0</v>
      </c>
      <c r="W180" s="57">
        <v>42225.25</v>
      </c>
      <c r="X180" s="57">
        <v>42225.25</v>
      </c>
      <c r="Y180" s="57">
        <f t="shared" si="36"/>
        <v>220102</v>
      </c>
      <c r="Z180" s="59" t="s">
        <v>268</v>
      </c>
      <c r="AA180" s="57">
        <v>0</v>
      </c>
      <c r="AB180" s="57">
        <v>0</v>
      </c>
      <c r="AC180" s="57">
        <v>0</v>
      </c>
      <c r="AD180" s="57">
        <v>0</v>
      </c>
      <c r="AE180" s="57">
        <v>45912.100000000006</v>
      </c>
      <c r="AF180" s="57">
        <v>45912.100000000006</v>
      </c>
      <c r="AG180" s="57">
        <f t="shared" si="37"/>
        <v>220101.99999999997</v>
      </c>
      <c r="AH180" s="59" t="s">
        <v>276</v>
      </c>
      <c r="AI180" s="57">
        <v>0</v>
      </c>
      <c r="AJ180" s="57">
        <v>0</v>
      </c>
      <c r="AK180" s="57">
        <v>0</v>
      </c>
      <c r="AL180" s="57">
        <v>0</v>
      </c>
      <c r="AM180" s="57">
        <v>0</v>
      </c>
      <c r="AN180" s="57">
        <v>0</v>
      </c>
      <c r="AO180" s="57">
        <f t="shared" si="33"/>
        <v>220101.99999999997</v>
      </c>
      <c r="AP180" s="59" t="s">
        <v>276</v>
      </c>
    </row>
    <row r="181" spans="1:42" s="60" customFormat="1" ht="30.75" hidden="1" customHeight="1" x14ac:dyDescent="0.25">
      <c r="A181" s="56" t="s">
        <v>228</v>
      </c>
      <c r="B181" s="57">
        <v>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f t="shared" si="34"/>
        <v>0</v>
      </c>
      <c r="J181" s="58"/>
      <c r="K181" s="57">
        <v>0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f t="shared" si="35"/>
        <v>0</v>
      </c>
      <c r="R181" s="59" t="s">
        <v>27</v>
      </c>
      <c r="S181" s="57">
        <v>0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f t="shared" si="36"/>
        <v>0</v>
      </c>
      <c r="Z181" s="59"/>
      <c r="AA181" s="57">
        <v>0</v>
      </c>
      <c r="AB181" s="57">
        <v>0</v>
      </c>
      <c r="AC181" s="57">
        <v>0</v>
      </c>
      <c r="AD181" s="57">
        <v>0</v>
      </c>
      <c r="AE181" s="57">
        <v>0</v>
      </c>
      <c r="AF181" s="57">
        <v>0</v>
      </c>
      <c r="AG181" s="57">
        <f t="shared" si="37"/>
        <v>0</v>
      </c>
      <c r="AH181" s="59"/>
      <c r="AI181" s="57">
        <v>0</v>
      </c>
      <c r="AJ181" s="57">
        <v>0</v>
      </c>
      <c r="AK181" s="57">
        <v>0</v>
      </c>
      <c r="AL181" s="57">
        <v>0</v>
      </c>
      <c r="AM181" s="57">
        <v>0</v>
      </c>
      <c r="AN181" s="57">
        <v>0</v>
      </c>
      <c r="AO181" s="57">
        <f t="shared" si="33"/>
        <v>0</v>
      </c>
      <c r="AP181" s="59"/>
    </row>
    <row r="182" spans="1:42" s="60" customFormat="1" ht="30.75" hidden="1" customHeight="1" x14ac:dyDescent="0.25">
      <c r="A182" s="56" t="s">
        <v>229</v>
      </c>
      <c r="B182" s="57">
        <v>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f t="shared" si="34"/>
        <v>0</v>
      </c>
      <c r="J182" s="58"/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f t="shared" si="35"/>
        <v>0</v>
      </c>
      <c r="R182" s="59" t="s">
        <v>27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f t="shared" si="36"/>
        <v>0</v>
      </c>
      <c r="Z182" s="59"/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f t="shared" si="37"/>
        <v>0</v>
      </c>
      <c r="AH182" s="59"/>
      <c r="AI182" s="57">
        <v>0</v>
      </c>
      <c r="AJ182" s="57">
        <v>0</v>
      </c>
      <c r="AK182" s="57">
        <v>0</v>
      </c>
      <c r="AL182" s="57">
        <v>0</v>
      </c>
      <c r="AM182" s="57">
        <v>0</v>
      </c>
      <c r="AN182" s="57">
        <v>0</v>
      </c>
      <c r="AO182" s="57">
        <f t="shared" si="33"/>
        <v>0</v>
      </c>
      <c r="AP182" s="59"/>
    </row>
    <row r="183" spans="1:42" s="60" customFormat="1" ht="30.75" hidden="1" customHeight="1" x14ac:dyDescent="0.25">
      <c r="A183" s="56" t="s">
        <v>230</v>
      </c>
      <c r="B183" s="57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f t="shared" si="34"/>
        <v>0</v>
      </c>
      <c r="J183" s="58"/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f t="shared" si="35"/>
        <v>0</v>
      </c>
      <c r="R183" s="59" t="s">
        <v>27</v>
      </c>
      <c r="S183" s="57">
        <v>0</v>
      </c>
      <c r="T183" s="57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f t="shared" si="36"/>
        <v>0</v>
      </c>
      <c r="Z183" s="59"/>
      <c r="AA183" s="57">
        <v>0</v>
      </c>
      <c r="AB183" s="57">
        <v>0</v>
      </c>
      <c r="AC183" s="57">
        <v>0</v>
      </c>
      <c r="AD183" s="57">
        <v>0</v>
      </c>
      <c r="AE183" s="57">
        <v>0</v>
      </c>
      <c r="AF183" s="57">
        <v>0</v>
      </c>
      <c r="AG183" s="57">
        <f t="shared" si="37"/>
        <v>0</v>
      </c>
      <c r="AH183" s="59"/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7">
        <v>0</v>
      </c>
      <c r="AO183" s="57">
        <f t="shared" si="33"/>
        <v>0</v>
      </c>
      <c r="AP183" s="59"/>
    </row>
    <row r="184" spans="1:42" s="60" customFormat="1" ht="30.75" hidden="1" customHeight="1" x14ac:dyDescent="0.25">
      <c r="A184" s="56" t="s">
        <v>231</v>
      </c>
      <c r="B184" s="57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f t="shared" si="34"/>
        <v>0</v>
      </c>
      <c r="J184" s="58"/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f t="shared" si="35"/>
        <v>0</v>
      </c>
      <c r="R184" s="59" t="s">
        <v>27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f t="shared" si="36"/>
        <v>0</v>
      </c>
      <c r="Z184" s="59"/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f t="shared" si="37"/>
        <v>0</v>
      </c>
      <c r="AH184" s="59"/>
      <c r="AI184" s="57">
        <v>0</v>
      </c>
      <c r="AJ184" s="57">
        <v>0</v>
      </c>
      <c r="AK184" s="57">
        <v>0</v>
      </c>
      <c r="AL184" s="57">
        <v>0</v>
      </c>
      <c r="AM184" s="57">
        <v>0</v>
      </c>
      <c r="AN184" s="57">
        <v>0</v>
      </c>
      <c r="AO184" s="57">
        <f t="shared" si="33"/>
        <v>0</v>
      </c>
      <c r="AP184" s="59"/>
    </row>
    <row r="185" spans="1:42" s="60" customFormat="1" ht="30.75" hidden="1" customHeight="1" x14ac:dyDescent="0.25">
      <c r="A185" s="56" t="s">
        <v>232</v>
      </c>
      <c r="B185" s="57">
        <v>0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f t="shared" si="34"/>
        <v>0</v>
      </c>
      <c r="J185" s="58"/>
      <c r="K185" s="57">
        <v>0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57">
        <f t="shared" si="35"/>
        <v>0</v>
      </c>
      <c r="R185" s="59" t="s">
        <v>27</v>
      </c>
      <c r="S185" s="57">
        <v>0</v>
      </c>
      <c r="T185" s="57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f t="shared" si="36"/>
        <v>0</v>
      </c>
      <c r="Z185" s="59"/>
      <c r="AA185" s="57">
        <v>0</v>
      </c>
      <c r="AB185" s="57">
        <v>0</v>
      </c>
      <c r="AC185" s="57">
        <v>0</v>
      </c>
      <c r="AD185" s="57">
        <v>0</v>
      </c>
      <c r="AE185" s="57">
        <v>0</v>
      </c>
      <c r="AF185" s="57">
        <v>0</v>
      </c>
      <c r="AG185" s="57">
        <f t="shared" si="37"/>
        <v>0</v>
      </c>
      <c r="AH185" s="59"/>
      <c r="AI185" s="57">
        <v>0</v>
      </c>
      <c r="AJ185" s="57">
        <v>0</v>
      </c>
      <c r="AK185" s="57">
        <v>0</v>
      </c>
      <c r="AL185" s="57">
        <v>0</v>
      </c>
      <c r="AM185" s="57">
        <v>0</v>
      </c>
      <c r="AN185" s="57">
        <v>0</v>
      </c>
      <c r="AO185" s="57">
        <f t="shared" si="33"/>
        <v>0</v>
      </c>
      <c r="AP185" s="59"/>
    </row>
    <row r="186" spans="1:42" s="60" customFormat="1" ht="30.75" hidden="1" customHeight="1" x14ac:dyDescent="0.25">
      <c r="A186" s="56" t="s">
        <v>233</v>
      </c>
      <c r="B186" s="57">
        <v>0</v>
      </c>
      <c r="C186" s="57">
        <v>0</v>
      </c>
      <c r="D186" s="57">
        <v>0</v>
      </c>
      <c r="E186" s="57">
        <v>0</v>
      </c>
      <c r="F186" s="57">
        <v>0</v>
      </c>
      <c r="G186" s="57">
        <v>0</v>
      </c>
      <c r="H186" s="57">
        <v>0</v>
      </c>
      <c r="I186" s="57">
        <f t="shared" ref="I186:I205" si="38">+B186+C186+E186+G186-D186-F186-H186</f>
        <v>0</v>
      </c>
      <c r="J186" s="58"/>
      <c r="K186" s="57">
        <v>0</v>
      </c>
      <c r="L186" s="57">
        <v>0</v>
      </c>
      <c r="M186" s="57">
        <v>0</v>
      </c>
      <c r="N186" s="57">
        <v>0</v>
      </c>
      <c r="O186" s="57">
        <v>0</v>
      </c>
      <c r="P186" s="57">
        <v>0</v>
      </c>
      <c r="Q186" s="57">
        <f t="shared" ref="Q186:Q205" si="39">+I186+K186+M186+O186-L186-N186-P186</f>
        <v>0</v>
      </c>
      <c r="R186" s="59" t="s">
        <v>27</v>
      </c>
      <c r="S186" s="57">
        <v>0</v>
      </c>
      <c r="T186" s="57">
        <v>0</v>
      </c>
      <c r="U186" s="57">
        <v>0</v>
      </c>
      <c r="V186" s="57">
        <v>0</v>
      </c>
      <c r="W186" s="57">
        <v>0</v>
      </c>
      <c r="X186" s="57">
        <v>0</v>
      </c>
      <c r="Y186" s="57">
        <f t="shared" ref="Y186:Y205" si="40">+Q186+S186+U186+W186-T186-V186-X186</f>
        <v>0</v>
      </c>
      <c r="Z186" s="59"/>
      <c r="AA186" s="57">
        <v>0</v>
      </c>
      <c r="AB186" s="57">
        <v>0</v>
      </c>
      <c r="AC186" s="57">
        <v>0</v>
      </c>
      <c r="AD186" s="57">
        <v>0</v>
      </c>
      <c r="AE186" s="57">
        <v>0</v>
      </c>
      <c r="AF186" s="57">
        <v>0</v>
      </c>
      <c r="AG186" s="57">
        <f t="shared" ref="AG186:AG205" si="41">+Y186+AA186+AC186+AE186-AB186-AD186-AF186</f>
        <v>0</v>
      </c>
      <c r="AH186" s="59"/>
      <c r="AI186" s="57">
        <v>0</v>
      </c>
      <c r="AJ186" s="57">
        <v>0</v>
      </c>
      <c r="AK186" s="57">
        <v>0</v>
      </c>
      <c r="AL186" s="57">
        <v>0</v>
      </c>
      <c r="AM186" s="57">
        <v>0</v>
      </c>
      <c r="AN186" s="57">
        <v>0</v>
      </c>
      <c r="AO186" s="57">
        <f t="shared" si="33"/>
        <v>0</v>
      </c>
      <c r="AP186" s="59"/>
    </row>
    <row r="187" spans="1:42" s="60" customFormat="1" ht="30.75" hidden="1" customHeight="1" x14ac:dyDescent="0.25">
      <c r="A187" s="56" t="s">
        <v>234</v>
      </c>
      <c r="B187" s="57">
        <v>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f t="shared" si="38"/>
        <v>0</v>
      </c>
      <c r="J187" s="58"/>
      <c r="K187" s="57">
        <v>0</v>
      </c>
      <c r="L187" s="57">
        <v>0</v>
      </c>
      <c r="M187" s="57">
        <v>0</v>
      </c>
      <c r="N187" s="57">
        <v>0</v>
      </c>
      <c r="O187" s="57">
        <v>0</v>
      </c>
      <c r="P187" s="57">
        <v>0</v>
      </c>
      <c r="Q187" s="57">
        <f t="shared" si="39"/>
        <v>0</v>
      </c>
      <c r="R187" s="59" t="s">
        <v>27</v>
      </c>
      <c r="S187" s="57">
        <v>0</v>
      </c>
      <c r="T187" s="57">
        <v>0</v>
      </c>
      <c r="U187" s="57">
        <v>0</v>
      </c>
      <c r="V187" s="57">
        <v>0</v>
      </c>
      <c r="W187" s="57">
        <v>0</v>
      </c>
      <c r="X187" s="57">
        <v>0</v>
      </c>
      <c r="Y187" s="57">
        <f t="shared" si="40"/>
        <v>0</v>
      </c>
      <c r="Z187" s="59"/>
      <c r="AA187" s="57">
        <v>0</v>
      </c>
      <c r="AB187" s="57">
        <v>0</v>
      </c>
      <c r="AC187" s="57">
        <v>0</v>
      </c>
      <c r="AD187" s="57">
        <v>0</v>
      </c>
      <c r="AE187" s="57">
        <v>0</v>
      </c>
      <c r="AF187" s="57">
        <v>0</v>
      </c>
      <c r="AG187" s="57">
        <f t="shared" si="41"/>
        <v>0</v>
      </c>
      <c r="AH187" s="59"/>
      <c r="AI187" s="57">
        <v>0</v>
      </c>
      <c r="AJ187" s="57">
        <v>0</v>
      </c>
      <c r="AK187" s="57">
        <v>0</v>
      </c>
      <c r="AL187" s="57">
        <v>0</v>
      </c>
      <c r="AM187" s="57">
        <v>0</v>
      </c>
      <c r="AN187" s="57">
        <v>0</v>
      </c>
      <c r="AO187" s="57">
        <f t="shared" si="33"/>
        <v>0</v>
      </c>
      <c r="AP187" s="59"/>
    </row>
    <row r="188" spans="1:42" s="60" customFormat="1" ht="30.75" hidden="1" customHeight="1" x14ac:dyDescent="0.25">
      <c r="A188" s="56" t="s">
        <v>235</v>
      </c>
      <c r="B188" s="57">
        <v>0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f t="shared" si="38"/>
        <v>0</v>
      </c>
      <c r="J188" s="58"/>
      <c r="K188" s="57">
        <v>0</v>
      </c>
      <c r="L188" s="57">
        <v>0</v>
      </c>
      <c r="M188" s="57">
        <v>0</v>
      </c>
      <c r="N188" s="57">
        <v>0</v>
      </c>
      <c r="O188" s="57">
        <v>0</v>
      </c>
      <c r="P188" s="57">
        <v>0</v>
      </c>
      <c r="Q188" s="57">
        <f t="shared" si="39"/>
        <v>0</v>
      </c>
      <c r="R188" s="59" t="s">
        <v>27</v>
      </c>
      <c r="S188" s="57">
        <v>0</v>
      </c>
      <c r="T188" s="57">
        <v>0</v>
      </c>
      <c r="U188" s="57">
        <v>0</v>
      </c>
      <c r="V188" s="57">
        <v>0</v>
      </c>
      <c r="W188" s="57">
        <v>0</v>
      </c>
      <c r="X188" s="57">
        <v>0</v>
      </c>
      <c r="Y188" s="57">
        <f t="shared" si="40"/>
        <v>0</v>
      </c>
      <c r="Z188" s="59"/>
      <c r="AA188" s="57">
        <v>0</v>
      </c>
      <c r="AB188" s="57">
        <v>0</v>
      </c>
      <c r="AC188" s="57">
        <v>0</v>
      </c>
      <c r="AD188" s="57">
        <v>0</v>
      </c>
      <c r="AE188" s="57">
        <v>0</v>
      </c>
      <c r="AF188" s="57">
        <v>0</v>
      </c>
      <c r="AG188" s="57">
        <f t="shared" si="41"/>
        <v>0</v>
      </c>
      <c r="AH188" s="59"/>
      <c r="AI188" s="57">
        <v>0</v>
      </c>
      <c r="AJ188" s="57">
        <v>0</v>
      </c>
      <c r="AK188" s="57">
        <v>0</v>
      </c>
      <c r="AL188" s="57">
        <v>0</v>
      </c>
      <c r="AM188" s="57">
        <v>0</v>
      </c>
      <c r="AN188" s="57">
        <v>0</v>
      </c>
      <c r="AO188" s="57">
        <f t="shared" si="33"/>
        <v>0</v>
      </c>
      <c r="AP188" s="59"/>
    </row>
    <row r="189" spans="1:42" s="60" customFormat="1" ht="30.75" hidden="1" customHeight="1" x14ac:dyDescent="0.25">
      <c r="A189" s="56" t="s">
        <v>236</v>
      </c>
      <c r="B189" s="57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f t="shared" si="38"/>
        <v>0</v>
      </c>
      <c r="J189" s="58"/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f t="shared" si="39"/>
        <v>0</v>
      </c>
      <c r="R189" s="59" t="s">
        <v>27</v>
      </c>
      <c r="S189" s="57">
        <v>0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f t="shared" si="40"/>
        <v>0</v>
      </c>
      <c r="Z189" s="59"/>
      <c r="AA189" s="57">
        <v>0</v>
      </c>
      <c r="AB189" s="57">
        <v>0</v>
      </c>
      <c r="AC189" s="57">
        <v>0</v>
      </c>
      <c r="AD189" s="57">
        <v>0</v>
      </c>
      <c r="AE189" s="57">
        <v>0</v>
      </c>
      <c r="AF189" s="57">
        <v>0</v>
      </c>
      <c r="AG189" s="57">
        <f t="shared" si="41"/>
        <v>0</v>
      </c>
      <c r="AH189" s="59"/>
      <c r="AI189" s="57">
        <v>0</v>
      </c>
      <c r="AJ189" s="57">
        <v>0</v>
      </c>
      <c r="AK189" s="57">
        <v>0</v>
      </c>
      <c r="AL189" s="57">
        <v>0</v>
      </c>
      <c r="AM189" s="57">
        <v>0</v>
      </c>
      <c r="AN189" s="57">
        <v>0</v>
      </c>
      <c r="AO189" s="57">
        <f t="shared" si="33"/>
        <v>0</v>
      </c>
      <c r="AP189" s="59"/>
    </row>
    <row r="190" spans="1:42" s="60" customFormat="1" ht="30.75" hidden="1" customHeight="1" x14ac:dyDescent="0.25">
      <c r="A190" s="56" t="s">
        <v>237</v>
      </c>
      <c r="B190" s="57">
        <v>0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f t="shared" si="38"/>
        <v>0</v>
      </c>
      <c r="J190" s="58"/>
      <c r="K190" s="57">
        <v>0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f t="shared" si="39"/>
        <v>0</v>
      </c>
      <c r="R190" s="59" t="s">
        <v>27</v>
      </c>
      <c r="S190" s="57">
        <v>0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f t="shared" si="40"/>
        <v>0</v>
      </c>
      <c r="Z190" s="59"/>
      <c r="AA190" s="57">
        <v>0</v>
      </c>
      <c r="AB190" s="57">
        <v>0</v>
      </c>
      <c r="AC190" s="57">
        <v>0</v>
      </c>
      <c r="AD190" s="57">
        <v>0</v>
      </c>
      <c r="AE190" s="57">
        <v>0</v>
      </c>
      <c r="AF190" s="57">
        <v>0</v>
      </c>
      <c r="AG190" s="57">
        <f t="shared" si="41"/>
        <v>0</v>
      </c>
      <c r="AH190" s="59"/>
      <c r="AI190" s="57">
        <v>0</v>
      </c>
      <c r="AJ190" s="57">
        <v>0</v>
      </c>
      <c r="AK190" s="57">
        <v>0</v>
      </c>
      <c r="AL190" s="57">
        <v>0</v>
      </c>
      <c r="AM190" s="57">
        <v>0</v>
      </c>
      <c r="AN190" s="57">
        <v>0</v>
      </c>
      <c r="AO190" s="57">
        <f t="shared" si="33"/>
        <v>0</v>
      </c>
      <c r="AP190" s="59"/>
    </row>
    <row r="191" spans="1:42" s="60" customFormat="1" ht="30.75" hidden="1" customHeight="1" x14ac:dyDescent="0.25">
      <c r="A191" s="56" t="s">
        <v>238</v>
      </c>
      <c r="B191" s="57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f t="shared" si="38"/>
        <v>0</v>
      </c>
      <c r="J191" s="58"/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f t="shared" si="39"/>
        <v>0</v>
      </c>
      <c r="R191" s="59" t="s">
        <v>27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f t="shared" si="40"/>
        <v>0</v>
      </c>
      <c r="Z191" s="59"/>
      <c r="AA191" s="57">
        <v>0</v>
      </c>
      <c r="AB191" s="57">
        <v>0</v>
      </c>
      <c r="AC191" s="57">
        <v>0</v>
      </c>
      <c r="AD191" s="57">
        <v>0</v>
      </c>
      <c r="AE191" s="57">
        <v>0</v>
      </c>
      <c r="AF191" s="57">
        <v>0</v>
      </c>
      <c r="AG191" s="57">
        <f t="shared" si="41"/>
        <v>0</v>
      </c>
      <c r="AH191" s="59"/>
      <c r="AI191" s="57">
        <v>0</v>
      </c>
      <c r="AJ191" s="57">
        <v>0</v>
      </c>
      <c r="AK191" s="57">
        <v>0</v>
      </c>
      <c r="AL191" s="57">
        <v>0</v>
      </c>
      <c r="AM191" s="57">
        <v>0</v>
      </c>
      <c r="AN191" s="57">
        <v>0</v>
      </c>
      <c r="AO191" s="57">
        <f t="shared" si="33"/>
        <v>0</v>
      </c>
      <c r="AP191" s="59"/>
    </row>
    <row r="192" spans="1:42" s="60" customFormat="1" ht="30.75" hidden="1" customHeight="1" x14ac:dyDescent="0.25">
      <c r="A192" s="56" t="s">
        <v>239</v>
      </c>
      <c r="B192" s="57">
        <v>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f t="shared" si="38"/>
        <v>0</v>
      </c>
      <c r="J192" s="58"/>
      <c r="K192" s="57">
        <v>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f t="shared" si="39"/>
        <v>0</v>
      </c>
      <c r="R192" s="59" t="s">
        <v>27</v>
      </c>
      <c r="S192" s="57">
        <v>0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f t="shared" si="40"/>
        <v>0</v>
      </c>
      <c r="Z192" s="59"/>
      <c r="AA192" s="57">
        <v>0</v>
      </c>
      <c r="AB192" s="57">
        <v>0</v>
      </c>
      <c r="AC192" s="57">
        <v>0</v>
      </c>
      <c r="AD192" s="57">
        <v>0</v>
      </c>
      <c r="AE192" s="57">
        <v>0</v>
      </c>
      <c r="AF192" s="57">
        <v>0</v>
      </c>
      <c r="AG192" s="57">
        <f t="shared" si="41"/>
        <v>0</v>
      </c>
      <c r="AH192" s="59"/>
      <c r="AI192" s="57">
        <v>0</v>
      </c>
      <c r="AJ192" s="57">
        <v>0</v>
      </c>
      <c r="AK192" s="57">
        <v>0</v>
      </c>
      <c r="AL192" s="57">
        <v>0</v>
      </c>
      <c r="AM192" s="57">
        <v>0</v>
      </c>
      <c r="AN192" s="57">
        <v>0</v>
      </c>
      <c r="AO192" s="57">
        <f t="shared" si="33"/>
        <v>0</v>
      </c>
      <c r="AP192" s="59"/>
    </row>
    <row r="193" spans="1:42" s="60" customFormat="1" ht="30.75" hidden="1" customHeight="1" x14ac:dyDescent="0.25">
      <c r="A193" s="56" t="s">
        <v>240</v>
      </c>
      <c r="B193" s="57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f t="shared" si="38"/>
        <v>0</v>
      </c>
      <c r="J193" s="58"/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f t="shared" si="39"/>
        <v>0</v>
      </c>
      <c r="R193" s="59" t="s">
        <v>27</v>
      </c>
      <c r="S193" s="57">
        <v>0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f t="shared" si="40"/>
        <v>0</v>
      </c>
      <c r="Z193" s="59"/>
      <c r="AA193" s="57">
        <v>0</v>
      </c>
      <c r="AB193" s="57">
        <v>0</v>
      </c>
      <c r="AC193" s="57">
        <v>0</v>
      </c>
      <c r="AD193" s="57">
        <v>0</v>
      </c>
      <c r="AE193" s="57">
        <v>0</v>
      </c>
      <c r="AF193" s="57">
        <v>0</v>
      </c>
      <c r="AG193" s="57">
        <f t="shared" si="41"/>
        <v>0</v>
      </c>
      <c r="AH193" s="59"/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7">
        <v>0</v>
      </c>
      <c r="AO193" s="57">
        <f t="shared" si="33"/>
        <v>0</v>
      </c>
      <c r="AP193" s="59"/>
    </row>
    <row r="194" spans="1:42" s="60" customFormat="1" ht="30.75" hidden="1" customHeight="1" x14ac:dyDescent="0.25">
      <c r="A194" s="56" t="s">
        <v>241</v>
      </c>
      <c r="B194" s="57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f t="shared" si="38"/>
        <v>0</v>
      </c>
      <c r="J194" s="58"/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f t="shared" si="39"/>
        <v>0</v>
      </c>
      <c r="R194" s="59" t="s">
        <v>27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f t="shared" si="40"/>
        <v>0</v>
      </c>
      <c r="Z194" s="59"/>
      <c r="AA194" s="57">
        <v>0</v>
      </c>
      <c r="AB194" s="57">
        <v>0</v>
      </c>
      <c r="AC194" s="57">
        <v>0</v>
      </c>
      <c r="AD194" s="57">
        <v>0</v>
      </c>
      <c r="AE194" s="57">
        <v>0</v>
      </c>
      <c r="AF194" s="57">
        <v>0</v>
      </c>
      <c r="AG194" s="57">
        <f t="shared" si="41"/>
        <v>0</v>
      </c>
      <c r="AH194" s="59"/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7">
        <v>0</v>
      </c>
      <c r="AO194" s="57">
        <f t="shared" si="33"/>
        <v>0</v>
      </c>
      <c r="AP194" s="59"/>
    </row>
    <row r="195" spans="1:42" s="60" customFormat="1" ht="30.75" hidden="1" customHeight="1" x14ac:dyDescent="0.25">
      <c r="A195" s="56" t="s">
        <v>242</v>
      </c>
      <c r="B195" s="57">
        <v>0</v>
      </c>
      <c r="C195" s="57">
        <v>0</v>
      </c>
      <c r="D195" s="57">
        <v>0</v>
      </c>
      <c r="E195" s="57">
        <v>0</v>
      </c>
      <c r="F195" s="57">
        <v>0</v>
      </c>
      <c r="G195" s="57">
        <v>0</v>
      </c>
      <c r="H195" s="57">
        <v>0</v>
      </c>
      <c r="I195" s="57">
        <f t="shared" si="38"/>
        <v>0</v>
      </c>
      <c r="J195" s="58"/>
      <c r="K195" s="57">
        <v>0</v>
      </c>
      <c r="L195" s="57">
        <v>0</v>
      </c>
      <c r="M195" s="57">
        <v>0</v>
      </c>
      <c r="N195" s="57">
        <v>0</v>
      </c>
      <c r="O195" s="57">
        <v>0</v>
      </c>
      <c r="P195" s="57">
        <v>0</v>
      </c>
      <c r="Q195" s="57">
        <f t="shared" si="39"/>
        <v>0</v>
      </c>
      <c r="R195" s="59" t="s">
        <v>27</v>
      </c>
      <c r="S195" s="57">
        <v>0</v>
      </c>
      <c r="T195" s="57">
        <v>0</v>
      </c>
      <c r="U195" s="57">
        <v>0</v>
      </c>
      <c r="V195" s="57">
        <v>0</v>
      </c>
      <c r="W195" s="57">
        <v>0</v>
      </c>
      <c r="X195" s="57">
        <v>0</v>
      </c>
      <c r="Y195" s="57">
        <f t="shared" si="40"/>
        <v>0</v>
      </c>
      <c r="Z195" s="59"/>
      <c r="AA195" s="57">
        <v>0</v>
      </c>
      <c r="AB195" s="57">
        <v>0</v>
      </c>
      <c r="AC195" s="57">
        <v>0</v>
      </c>
      <c r="AD195" s="57">
        <v>0</v>
      </c>
      <c r="AE195" s="57">
        <v>0</v>
      </c>
      <c r="AF195" s="57">
        <v>0</v>
      </c>
      <c r="AG195" s="57">
        <f t="shared" si="41"/>
        <v>0</v>
      </c>
      <c r="AH195" s="59"/>
      <c r="AI195" s="57">
        <v>0</v>
      </c>
      <c r="AJ195" s="57">
        <v>0</v>
      </c>
      <c r="AK195" s="57">
        <v>0</v>
      </c>
      <c r="AL195" s="57">
        <v>0</v>
      </c>
      <c r="AM195" s="57">
        <v>0</v>
      </c>
      <c r="AN195" s="57">
        <v>0</v>
      </c>
      <c r="AO195" s="57">
        <f t="shared" si="33"/>
        <v>0</v>
      </c>
      <c r="AP195" s="59"/>
    </row>
    <row r="196" spans="1:42" s="60" customFormat="1" ht="30.75" hidden="1" customHeight="1" x14ac:dyDescent="0.25">
      <c r="A196" s="56" t="s">
        <v>243</v>
      </c>
      <c r="B196" s="57">
        <v>0</v>
      </c>
      <c r="C196" s="57">
        <v>0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f t="shared" si="38"/>
        <v>0</v>
      </c>
      <c r="J196" s="58"/>
      <c r="K196" s="57">
        <v>0</v>
      </c>
      <c r="L196" s="57">
        <v>0</v>
      </c>
      <c r="M196" s="57">
        <v>0</v>
      </c>
      <c r="N196" s="57">
        <v>0</v>
      </c>
      <c r="O196" s="57">
        <v>0</v>
      </c>
      <c r="P196" s="57">
        <v>0</v>
      </c>
      <c r="Q196" s="57">
        <f t="shared" si="39"/>
        <v>0</v>
      </c>
      <c r="R196" s="59" t="s">
        <v>27</v>
      </c>
      <c r="S196" s="57">
        <v>0</v>
      </c>
      <c r="T196" s="57">
        <v>0</v>
      </c>
      <c r="U196" s="57">
        <v>0</v>
      </c>
      <c r="V196" s="57">
        <v>0</v>
      </c>
      <c r="W196" s="57">
        <v>0</v>
      </c>
      <c r="X196" s="57">
        <v>0</v>
      </c>
      <c r="Y196" s="57">
        <f t="shared" si="40"/>
        <v>0</v>
      </c>
      <c r="Z196" s="59"/>
      <c r="AA196" s="57">
        <v>0</v>
      </c>
      <c r="AB196" s="57">
        <v>0</v>
      </c>
      <c r="AC196" s="57">
        <v>0</v>
      </c>
      <c r="AD196" s="57">
        <v>0</v>
      </c>
      <c r="AE196" s="57">
        <v>0</v>
      </c>
      <c r="AF196" s="57">
        <v>0</v>
      </c>
      <c r="AG196" s="57">
        <f t="shared" si="41"/>
        <v>0</v>
      </c>
      <c r="AH196" s="59"/>
      <c r="AI196" s="57">
        <v>0</v>
      </c>
      <c r="AJ196" s="57">
        <v>0</v>
      </c>
      <c r="AK196" s="57">
        <v>0</v>
      </c>
      <c r="AL196" s="57">
        <v>0</v>
      </c>
      <c r="AM196" s="57">
        <v>0</v>
      </c>
      <c r="AN196" s="57">
        <v>0</v>
      </c>
      <c r="AO196" s="57">
        <f t="shared" si="33"/>
        <v>0</v>
      </c>
      <c r="AP196" s="59"/>
    </row>
    <row r="197" spans="1:42" s="60" customFormat="1" ht="30.75" hidden="1" customHeight="1" x14ac:dyDescent="0.25">
      <c r="A197" s="56" t="s">
        <v>244</v>
      </c>
      <c r="B197" s="57">
        <v>0</v>
      </c>
      <c r="C197" s="57">
        <v>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f t="shared" si="38"/>
        <v>0</v>
      </c>
      <c r="J197" s="58"/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f t="shared" si="39"/>
        <v>0</v>
      </c>
      <c r="R197" s="59" t="s">
        <v>27</v>
      </c>
      <c r="S197" s="57">
        <v>0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f t="shared" si="40"/>
        <v>0</v>
      </c>
      <c r="Z197" s="59"/>
      <c r="AA197" s="57">
        <v>0</v>
      </c>
      <c r="AB197" s="57">
        <v>0</v>
      </c>
      <c r="AC197" s="57">
        <v>0</v>
      </c>
      <c r="AD197" s="57">
        <v>0</v>
      </c>
      <c r="AE197" s="57">
        <v>0</v>
      </c>
      <c r="AF197" s="57">
        <v>0</v>
      </c>
      <c r="AG197" s="57">
        <f t="shared" si="41"/>
        <v>0</v>
      </c>
      <c r="AH197" s="59"/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7">
        <v>0</v>
      </c>
      <c r="AO197" s="57">
        <f t="shared" si="33"/>
        <v>0</v>
      </c>
      <c r="AP197" s="59"/>
    </row>
    <row r="198" spans="1:42" s="60" customFormat="1" ht="30.75" hidden="1" customHeight="1" x14ac:dyDescent="0.25">
      <c r="A198" s="56" t="s">
        <v>245</v>
      </c>
      <c r="B198" s="57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f t="shared" si="38"/>
        <v>0</v>
      </c>
      <c r="J198" s="58"/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f t="shared" si="39"/>
        <v>0</v>
      </c>
      <c r="R198" s="59" t="s">
        <v>27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f t="shared" si="40"/>
        <v>0</v>
      </c>
      <c r="Z198" s="59"/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f t="shared" si="41"/>
        <v>0</v>
      </c>
      <c r="AH198" s="59"/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f t="shared" si="33"/>
        <v>0</v>
      </c>
      <c r="AP198" s="59"/>
    </row>
    <row r="199" spans="1:42" s="60" customFormat="1" ht="30.75" hidden="1" customHeight="1" x14ac:dyDescent="0.25">
      <c r="A199" s="56" t="s">
        <v>246</v>
      </c>
      <c r="B199" s="57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f t="shared" si="38"/>
        <v>0</v>
      </c>
      <c r="J199" s="58"/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f t="shared" si="39"/>
        <v>0</v>
      </c>
      <c r="R199" s="59" t="s">
        <v>27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f t="shared" si="40"/>
        <v>0</v>
      </c>
      <c r="Z199" s="59"/>
      <c r="AA199" s="57">
        <v>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f t="shared" si="41"/>
        <v>0</v>
      </c>
      <c r="AH199" s="59"/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f t="shared" si="33"/>
        <v>0</v>
      </c>
      <c r="AP199" s="59"/>
    </row>
    <row r="200" spans="1:42" s="60" customFormat="1" ht="30.75" hidden="1" customHeight="1" x14ac:dyDescent="0.25">
      <c r="A200" s="56" t="s">
        <v>247</v>
      </c>
      <c r="B200" s="57">
        <v>0</v>
      </c>
      <c r="C200" s="57">
        <v>0</v>
      </c>
      <c r="D200" s="57">
        <v>0</v>
      </c>
      <c r="E200" s="57">
        <v>0</v>
      </c>
      <c r="F200" s="57">
        <v>0</v>
      </c>
      <c r="G200" s="57">
        <v>0</v>
      </c>
      <c r="H200" s="57">
        <v>0</v>
      </c>
      <c r="I200" s="57">
        <f t="shared" si="38"/>
        <v>0</v>
      </c>
      <c r="J200" s="58"/>
      <c r="K200" s="57">
        <v>0</v>
      </c>
      <c r="L200" s="57">
        <v>0</v>
      </c>
      <c r="M200" s="57">
        <v>0</v>
      </c>
      <c r="N200" s="57">
        <v>0</v>
      </c>
      <c r="O200" s="57">
        <v>0</v>
      </c>
      <c r="P200" s="57">
        <v>0</v>
      </c>
      <c r="Q200" s="57">
        <f t="shared" si="39"/>
        <v>0</v>
      </c>
      <c r="R200" s="59" t="s">
        <v>27</v>
      </c>
      <c r="S200" s="57">
        <v>0</v>
      </c>
      <c r="T200" s="57">
        <v>0</v>
      </c>
      <c r="U200" s="57">
        <v>0</v>
      </c>
      <c r="V200" s="57">
        <v>0</v>
      </c>
      <c r="W200" s="57">
        <v>0</v>
      </c>
      <c r="X200" s="57">
        <v>0</v>
      </c>
      <c r="Y200" s="57">
        <f t="shared" si="40"/>
        <v>0</v>
      </c>
      <c r="Z200" s="59"/>
      <c r="AA200" s="57">
        <v>0</v>
      </c>
      <c r="AB200" s="57">
        <v>0</v>
      </c>
      <c r="AC200" s="57">
        <v>0</v>
      </c>
      <c r="AD200" s="57">
        <v>0</v>
      </c>
      <c r="AE200" s="57">
        <v>0</v>
      </c>
      <c r="AF200" s="57">
        <v>0</v>
      </c>
      <c r="AG200" s="57">
        <f t="shared" si="41"/>
        <v>0</v>
      </c>
      <c r="AH200" s="59"/>
      <c r="AI200" s="57">
        <v>0</v>
      </c>
      <c r="AJ200" s="57">
        <v>0</v>
      </c>
      <c r="AK200" s="57">
        <v>0</v>
      </c>
      <c r="AL200" s="57">
        <v>0</v>
      </c>
      <c r="AM200" s="57">
        <v>0</v>
      </c>
      <c r="AN200" s="57">
        <v>0</v>
      </c>
      <c r="AO200" s="57">
        <f t="shared" si="33"/>
        <v>0</v>
      </c>
      <c r="AP200" s="59"/>
    </row>
    <row r="201" spans="1:42" s="60" customFormat="1" ht="30.75" hidden="1" customHeight="1" x14ac:dyDescent="0.25">
      <c r="A201" s="56" t="s">
        <v>248</v>
      </c>
      <c r="B201" s="57">
        <v>0</v>
      </c>
      <c r="C201" s="57">
        <v>0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f t="shared" si="38"/>
        <v>0</v>
      </c>
      <c r="J201" s="58"/>
      <c r="K201" s="57">
        <v>0</v>
      </c>
      <c r="L201" s="57">
        <v>0</v>
      </c>
      <c r="M201" s="57">
        <v>0</v>
      </c>
      <c r="N201" s="57">
        <v>0</v>
      </c>
      <c r="O201" s="57">
        <v>0</v>
      </c>
      <c r="P201" s="57">
        <v>0</v>
      </c>
      <c r="Q201" s="57">
        <f t="shared" si="39"/>
        <v>0</v>
      </c>
      <c r="R201" s="59" t="s">
        <v>27</v>
      </c>
      <c r="S201" s="57">
        <v>0</v>
      </c>
      <c r="T201" s="57">
        <v>0</v>
      </c>
      <c r="U201" s="57">
        <v>0</v>
      </c>
      <c r="V201" s="57">
        <v>0</v>
      </c>
      <c r="W201" s="57">
        <v>0</v>
      </c>
      <c r="X201" s="57">
        <v>0</v>
      </c>
      <c r="Y201" s="57">
        <f t="shared" si="40"/>
        <v>0</v>
      </c>
      <c r="Z201" s="59"/>
      <c r="AA201" s="57">
        <v>0</v>
      </c>
      <c r="AB201" s="57">
        <v>0</v>
      </c>
      <c r="AC201" s="57">
        <v>0</v>
      </c>
      <c r="AD201" s="57">
        <v>0</v>
      </c>
      <c r="AE201" s="57">
        <v>0</v>
      </c>
      <c r="AF201" s="57">
        <v>0</v>
      </c>
      <c r="AG201" s="57">
        <f t="shared" si="41"/>
        <v>0</v>
      </c>
      <c r="AH201" s="59"/>
      <c r="AI201" s="57">
        <v>0</v>
      </c>
      <c r="AJ201" s="57">
        <v>0</v>
      </c>
      <c r="AK201" s="57">
        <v>0</v>
      </c>
      <c r="AL201" s="57">
        <v>0</v>
      </c>
      <c r="AM201" s="57">
        <v>0</v>
      </c>
      <c r="AN201" s="57">
        <v>0</v>
      </c>
      <c r="AO201" s="57">
        <f t="shared" si="33"/>
        <v>0</v>
      </c>
      <c r="AP201" s="59"/>
    </row>
    <row r="202" spans="1:42" s="60" customFormat="1" ht="30.75" hidden="1" customHeight="1" x14ac:dyDescent="0.25">
      <c r="A202" s="56" t="s">
        <v>249</v>
      </c>
      <c r="B202" s="57">
        <v>0</v>
      </c>
      <c r="C202" s="57">
        <v>0</v>
      </c>
      <c r="D202" s="57">
        <v>0</v>
      </c>
      <c r="E202" s="57">
        <v>0</v>
      </c>
      <c r="F202" s="57">
        <v>0</v>
      </c>
      <c r="G202" s="57">
        <v>0</v>
      </c>
      <c r="H202" s="57">
        <v>0</v>
      </c>
      <c r="I202" s="57">
        <f t="shared" si="38"/>
        <v>0</v>
      </c>
      <c r="J202" s="58"/>
      <c r="K202" s="57">
        <v>0</v>
      </c>
      <c r="L202" s="57">
        <v>0</v>
      </c>
      <c r="M202" s="57">
        <v>0</v>
      </c>
      <c r="N202" s="57">
        <v>0</v>
      </c>
      <c r="O202" s="57">
        <v>0</v>
      </c>
      <c r="P202" s="57">
        <v>0</v>
      </c>
      <c r="Q202" s="57">
        <f t="shared" si="39"/>
        <v>0</v>
      </c>
      <c r="R202" s="59" t="s">
        <v>27</v>
      </c>
      <c r="S202" s="57">
        <v>0</v>
      </c>
      <c r="T202" s="57">
        <v>0</v>
      </c>
      <c r="U202" s="57">
        <v>0</v>
      </c>
      <c r="V202" s="57">
        <v>0</v>
      </c>
      <c r="W202" s="57">
        <v>0</v>
      </c>
      <c r="X202" s="57">
        <v>0</v>
      </c>
      <c r="Y202" s="57">
        <f t="shared" si="40"/>
        <v>0</v>
      </c>
      <c r="Z202" s="59"/>
      <c r="AA202" s="57">
        <v>0</v>
      </c>
      <c r="AB202" s="57">
        <v>0</v>
      </c>
      <c r="AC202" s="57">
        <v>0</v>
      </c>
      <c r="AD202" s="57">
        <v>0</v>
      </c>
      <c r="AE202" s="57">
        <v>0</v>
      </c>
      <c r="AF202" s="57">
        <v>0</v>
      </c>
      <c r="AG202" s="57">
        <f t="shared" si="41"/>
        <v>0</v>
      </c>
      <c r="AH202" s="59"/>
      <c r="AI202" s="57">
        <v>0</v>
      </c>
      <c r="AJ202" s="57">
        <v>0</v>
      </c>
      <c r="AK202" s="57">
        <v>0</v>
      </c>
      <c r="AL202" s="57">
        <v>0</v>
      </c>
      <c r="AM202" s="57">
        <v>0</v>
      </c>
      <c r="AN202" s="57">
        <v>0</v>
      </c>
      <c r="AO202" s="57">
        <f t="shared" si="33"/>
        <v>0</v>
      </c>
      <c r="AP202" s="59"/>
    </row>
    <row r="203" spans="1:42" s="60" customFormat="1" ht="30.75" hidden="1" customHeight="1" x14ac:dyDescent="0.25">
      <c r="A203" s="56" t="s">
        <v>250</v>
      </c>
      <c r="B203" s="57">
        <v>0</v>
      </c>
      <c r="C203" s="57">
        <v>0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f t="shared" si="38"/>
        <v>0</v>
      </c>
      <c r="J203" s="58"/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f t="shared" si="39"/>
        <v>0</v>
      </c>
      <c r="R203" s="59" t="s">
        <v>27</v>
      </c>
      <c r="S203" s="57">
        <v>0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f t="shared" si="40"/>
        <v>0</v>
      </c>
      <c r="Z203" s="59"/>
      <c r="AA203" s="57">
        <v>0</v>
      </c>
      <c r="AB203" s="57">
        <v>0</v>
      </c>
      <c r="AC203" s="57">
        <v>0</v>
      </c>
      <c r="AD203" s="57">
        <v>0</v>
      </c>
      <c r="AE203" s="57">
        <v>0</v>
      </c>
      <c r="AF203" s="57">
        <v>0</v>
      </c>
      <c r="AG203" s="57">
        <f t="shared" si="41"/>
        <v>0</v>
      </c>
      <c r="AH203" s="59"/>
      <c r="AI203" s="57">
        <v>0</v>
      </c>
      <c r="AJ203" s="57">
        <v>0</v>
      </c>
      <c r="AK203" s="57">
        <v>0</v>
      </c>
      <c r="AL203" s="57">
        <v>0</v>
      </c>
      <c r="AM203" s="57">
        <v>0</v>
      </c>
      <c r="AN203" s="57">
        <v>0</v>
      </c>
      <c r="AO203" s="57">
        <f t="shared" si="33"/>
        <v>0</v>
      </c>
      <c r="AP203" s="59"/>
    </row>
    <row r="204" spans="1:42" s="60" customFormat="1" ht="30.75" hidden="1" customHeight="1" x14ac:dyDescent="0.25">
      <c r="A204" s="56" t="s">
        <v>251</v>
      </c>
      <c r="B204" s="57">
        <v>0</v>
      </c>
      <c r="C204" s="57">
        <v>0</v>
      </c>
      <c r="D204" s="57">
        <v>0</v>
      </c>
      <c r="E204" s="57">
        <v>0</v>
      </c>
      <c r="F204" s="57">
        <v>0</v>
      </c>
      <c r="G204" s="57">
        <v>0</v>
      </c>
      <c r="H204" s="57">
        <v>0</v>
      </c>
      <c r="I204" s="57">
        <f t="shared" si="38"/>
        <v>0</v>
      </c>
      <c r="J204" s="58"/>
      <c r="K204" s="57">
        <v>0</v>
      </c>
      <c r="L204" s="57">
        <v>0</v>
      </c>
      <c r="M204" s="57">
        <v>0</v>
      </c>
      <c r="N204" s="57">
        <v>0</v>
      </c>
      <c r="O204" s="57">
        <v>0</v>
      </c>
      <c r="P204" s="57">
        <v>0</v>
      </c>
      <c r="Q204" s="57">
        <f t="shared" si="39"/>
        <v>0</v>
      </c>
      <c r="R204" s="59" t="s">
        <v>27</v>
      </c>
      <c r="S204" s="57">
        <v>0</v>
      </c>
      <c r="T204" s="57">
        <v>0</v>
      </c>
      <c r="U204" s="57">
        <v>0</v>
      </c>
      <c r="V204" s="57">
        <v>0</v>
      </c>
      <c r="W204" s="57">
        <v>0</v>
      </c>
      <c r="X204" s="57">
        <v>0</v>
      </c>
      <c r="Y204" s="57">
        <f t="shared" si="40"/>
        <v>0</v>
      </c>
      <c r="Z204" s="59"/>
      <c r="AA204" s="57">
        <v>0</v>
      </c>
      <c r="AB204" s="57">
        <v>0</v>
      </c>
      <c r="AC204" s="57">
        <v>0</v>
      </c>
      <c r="AD204" s="57">
        <v>0</v>
      </c>
      <c r="AE204" s="57">
        <v>0</v>
      </c>
      <c r="AF204" s="57">
        <v>0</v>
      </c>
      <c r="AG204" s="57">
        <f t="shared" si="41"/>
        <v>0</v>
      </c>
      <c r="AH204" s="59"/>
      <c r="AI204" s="57">
        <v>0</v>
      </c>
      <c r="AJ204" s="57">
        <v>0</v>
      </c>
      <c r="AK204" s="57">
        <v>0</v>
      </c>
      <c r="AL204" s="57">
        <v>0</v>
      </c>
      <c r="AM204" s="57">
        <v>0</v>
      </c>
      <c r="AN204" s="57">
        <v>0</v>
      </c>
      <c r="AO204" s="57">
        <f t="shared" si="33"/>
        <v>0</v>
      </c>
      <c r="AP204" s="59"/>
    </row>
    <row r="205" spans="1:42" s="60" customFormat="1" ht="30.75" hidden="1" customHeight="1" x14ac:dyDescent="0.25">
      <c r="A205" s="56" t="s">
        <v>252</v>
      </c>
      <c r="B205" s="57">
        <v>0</v>
      </c>
      <c r="C205" s="57">
        <v>0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f t="shared" si="38"/>
        <v>0</v>
      </c>
      <c r="J205" s="58"/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f t="shared" si="39"/>
        <v>0</v>
      </c>
      <c r="R205" s="59" t="s">
        <v>27</v>
      </c>
      <c r="S205" s="57">
        <v>0</v>
      </c>
      <c r="T205" s="57">
        <v>0</v>
      </c>
      <c r="U205" s="57">
        <v>0</v>
      </c>
      <c r="V205" s="57">
        <v>0</v>
      </c>
      <c r="W205" s="57">
        <v>0</v>
      </c>
      <c r="X205" s="57">
        <v>0</v>
      </c>
      <c r="Y205" s="57">
        <f t="shared" si="40"/>
        <v>0</v>
      </c>
      <c r="Z205" s="59"/>
      <c r="AA205" s="57">
        <v>0</v>
      </c>
      <c r="AB205" s="57">
        <v>0</v>
      </c>
      <c r="AC205" s="57">
        <v>0</v>
      </c>
      <c r="AD205" s="57">
        <v>0</v>
      </c>
      <c r="AE205" s="57">
        <v>0</v>
      </c>
      <c r="AF205" s="57">
        <v>0</v>
      </c>
      <c r="AG205" s="57">
        <f t="shared" si="41"/>
        <v>0</v>
      </c>
      <c r="AH205" s="59"/>
      <c r="AI205" s="57">
        <v>0</v>
      </c>
      <c r="AJ205" s="57">
        <v>0</v>
      </c>
      <c r="AK205" s="57">
        <v>0</v>
      </c>
      <c r="AL205" s="57">
        <v>0</v>
      </c>
      <c r="AM205" s="57">
        <v>0</v>
      </c>
      <c r="AN205" s="57">
        <v>0</v>
      </c>
      <c r="AO205" s="57">
        <f t="shared" si="33"/>
        <v>0</v>
      </c>
      <c r="AP205" s="59"/>
    </row>
    <row r="206" spans="1:42" s="65" customFormat="1" x14ac:dyDescent="0.35">
      <c r="A206" s="63">
        <v>5000</v>
      </c>
      <c r="B206" s="64">
        <f t="shared" ref="B206:I206" si="42">SUM(B209:B209)</f>
        <v>694014</v>
      </c>
      <c r="C206" s="64">
        <f t="shared" si="42"/>
        <v>0</v>
      </c>
      <c r="D206" s="64">
        <f t="shared" si="42"/>
        <v>0</v>
      </c>
      <c r="E206" s="64">
        <f t="shared" si="42"/>
        <v>0</v>
      </c>
      <c r="F206" s="64">
        <f t="shared" si="42"/>
        <v>0</v>
      </c>
      <c r="G206" s="64">
        <f t="shared" si="42"/>
        <v>0</v>
      </c>
      <c r="H206" s="64">
        <f t="shared" si="42"/>
        <v>0</v>
      </c>
      <c r="I206" s="64">
        <f t="shared" si="42"/>
        <v>694014</v>
      </c>
      <c r="J206" s="64"/>
      <c r="K206" s="64">
        <f t="shared" ref="K206:Q206" si="43">SUM(K209:K209)</f>
        <v>0</v>
      </c>
      <c r="L206" s="64">
        <f t="shared" si="43"/>
        <v>0</v>
      </c>
      <c r="M206" s="64">
        <f t="shared" si="43"/>
        <v>0</v>
      </c>
      <c r="N206" s="64">
        <f t="shared" si="43"/>
        <v>0</v>
      </c>
      <c r="O206" s="64">
        <f t="shared" si="43"/>
        <v>0</v>
      </c>
      <c r="P206" s="64">
        <f t="shared" si="43"/>
        <v>0</v>
      </c>
      <c r="Q206" s="64">
        <f t="shared" si="43"/>
        <v>694014</v>
      </c>
      <c r="R206" s="64"/>
      <c r="S206" s="64">
        <f t="shared" ref="S206:Y206" si="44">SUM(S209:S209)</f>
        <v>0</v>
      </c>
      <c r="T206" s="64">
        <f t="shared" si="44"/>
        <v>0</v>
      </c>
      <c r="U206" s="64">
        <f t="shared" si="44"/>
        <v>0</v>
      </c>
      <c r="V206" s="64">
        <f t="shared" si="44"/>
        <v>0</v>
      </c>
      <c r="W206" s="64">
        <f t="shared" si="44"/>
        <v>0</v>
      </c>
      <c r="X206" s="64">
        <f t="shared" si="44"/>
        <v>0</v>
      </c>
      <c r="Y206" s="64">
        <f t="shared" si="44"/>
        <v>694014</v>
      </c>
      <c r="Z206" s="64"/>
      <c r="AA206" s="64">
        <f t="shared" ref="AA206:AG206" si="45">SUM(AA209:AA209)</f>
        <v>0</v>
      </c>
      <c r="AB206" s="64">
        <f t="shared" si="45"/>
        <v>0</v>
      </c>
      <c r="AC206" s="64">
        <f t="shared" si="45"/>
        <v>0</v>
      </c>
      <c r="AD206" s="64">
        <f t="shared" si="45"/>
        <v>0</v>
      </c>
      <c r="AE206" s="64">
        <f t="shared" si="45"/>
        <v>0</v>
      </c>
      <c r="AF206" s="64">
        <f t="shared" si="45"/>
        <v>0</v>
      </c>
      <c r="AG206" s="64">
        <f t="shared" si="45"/>
        <v>694014</v>
      </c>
      <c r="AH206" s="64"/>
      <c r="AI206" s="64">
        <f t="shared" ref="AI206:AO206" si="46">SUM(AI207:AI218)</f>
        <v>13778371.800000001</v>
      </c>
      <c r="AJ206" s="64">
        <f t="shared" si="46"/>
        <v>0</v>
      </c>
      <c r="AK206" s="64">
        <f t="shared" si="46"/>
        <v>0</v>
      </c>
      <c r="AL206" s="64">
        <f t="shared" si="46"/>
        <v>0</v>
      </c>
      <c r="AM206" s="64">
        <f t="shared" si="46"/>
        <v>0</v>
      </c>
      <c r="AN206" s="64">
        <f t="shared" si="46"/>
        <v>0</v>
      </c>
      <c r="AO206" s="64">
        <f t="shared" si="46"/>
        <v>14472385.799999999</v>
      </c>
      <c r="AP206" s="64"/>
    </row>
    <row r="207" spans="1:42" s="60" customFormat="1" ht="30.75" customHeight="1" x14ac:dyDescent="0.25">
      <c r="A207" s="56" t="s">
        <v>278</v>
      </c>
      <c r="B207" s="57"/>
      <c r="C207" s="57"/>
      <c r="D207" s="57"/>
      <c r="E207" s="57"/>
      <c r="F207" s="57"/>
      <c r="G207" s="57"/>
      <c r="H207" s="57"/>
      <c r="I207" s="57"/>
      <c r="J207" s="58"/>
      <c r="K207" s="57"/>
      <c r="L207" s="57"/>
      <c r="M207" s="57"/>
      <c r="N207" s="57"/>
      <c r="O207" s="57"/>
      <c r="P207" s="57"/>
      <c r="Q207" s="57"/>
      <c r="R207" s="59"/>
      <c r="S207" s="57"/>
      <c r="T207" s="57"/>
      <c r="U207" s="57"/>
      <c r="V207" s="57"/>
      <c r="W207" s="57"/>
      <c r="X207" s="57"/>
      <c r="Y207" s="57"/>
      <c r="Z207" s="59"/>
      <c r="AA207" s="57"/>
      <c r="AB207" s="57"/>
      <c r="AC207" s="57"/>
      <c r="AD207" s="57"/>
      <c r="AE207" s="57"/>
      <c r="AF207" s="57"/>
      <c r="AG207" s="57">
        <v>0</v>
      </c>
      <c r="AH207" s="59" t="s">
        <v>275</v>
      </c>
      <c r="AI207" s="57">
        <v>7730163.3600000003</v>
      </c>
      <c r="AJ207" s="57">
        <v>0</v>
      </c>
      <c r="AK207" s="57">
        <v>0</v>
      </c>
      <c r="AL207" s="57">
        <v>0</v>
      </c>
      <c r="AM207" s="57">
        <v>0</v>
      </c>
      <c r="AN207" s="57">
        <v>0</v>
      </c>
      <c r="AO207" s="57">
        <f t="shared" si="33"/>
        <v>7730163.3600000003</v>
      </c>
      <c r="AP207" s="59" t="s">
        <v>275</v>
      </c>
    </row>
    <row r="208" spans="1:42" s="60" customFormat="1" ht="30.75" customHeight="1" x14ac:dyDescent="0.25">
      <c r="A208" s="56" t="s">
        <v>279</v>
      </c>
      <c r="B208" s="57"/>
      <c r="C208" s="57"/>
      <c r="D208" s="57"/>
      <c r="E208" s="57"/>
      <c r="F208" s="57"/>
      <c r="G208" s="57"/>
      <c r="H208" s="57"/>
      <c r="I208" s="57"/>
      <c r="J208" s="58"/>
      <c r="K208" s="57"/>
      <c r="L208" s="57"/>
      <c r="M208" s="57"/>
      <c r="N208" s="57"/>
      <c r="O208" s="57"/>
      <c r="P208" s="57"/>
      <c r="Q208" s="57"/>
      <c r="R208" s="59"/>
      <c r="S208" s="57"/>
      <c r="T208" s="57"/>
      <c r="U208" s="57"/>
      <c r="V208" s="57"/>
      <c r="W208" s="57"/>
      <c r="X208" s="57"/>
      <c r="Y208" s="57"/>
      <c r="Z208" s="59"/>
      <c r="AA208" s="57"/>
      <c r="AB208" s="57"/>
      <c r="AC208" s="57"/>
      <c r="AD208" s="57"/>
      <c r="AE208" s="57"/>
      <c r="AF208" s="57"/>
      <c r="AG208" s="57">
        <v>0</v>
      </c>
      <c r="AH208" s="59" t="s">
        <v>7</v>
      </c>
      <c r="AI208" s="57">
        <v>15375.74</v>
      </c>
      <c r="AJ208" s="57">
        <v>0</v>
      </c>
      <c r="AK208" s="57">
        <v>0</v>
      </c>
      <c r="AL208" s="57">
        <v>0</v>
      </c>
      <c r="AM208" s="57">
        <v>0</v>
      </c>
      <c r="AN208" s="57">
        <v>0</v>
      </c>
      <c r="AO208" s="57">
        <f t="shared" si="33"/>
        <v>15375.74</v>
      </c>
      <c r="AP208" s="59" t="s">
        <v>7</v>
      </c>
    </row>
    <row r="209" spans="1:42" s="60" customFormat="1" ht="30.75" customHeight="1" x14ac:dyDescent="0.25">
      <c r="A209" s="56" t="s">
        <v>253</v>
      </c>
      <c r="B209" s="57">
        <v>694014</v>
      </c>
      <c r="C209" s="57">
        <v>0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f>+B209+C209+E209+G209-D209-F209-H209</f>
        <v>694014</v>
      </c>
      <c r="J209" s="58" t="s">
        <v>268</v>
      </c>
      <c r="K209" s="57">
        <v>0</v>
      </c>
      <c r="L209" s="57">
        <v>0</v>
      </c>
      <c r="M209" s="57">
        <v>0</v>
      </c>
      <c r="N209" s="57">
        <v>0</v>
      </c>
      <c r="O209" s="57">
        <v>0</v>
      </c>
      <c r="P209" s="57">
        <v>0</v>
      </c>
      <c r="Q209" s="57">
        <f>+I209+K209+M209+O209-L209-N209-P209</f>
        <v>694014</v>
      </c>
      <c r="R209" s="59" t="s">
        <v>268</v>
      </c>
      <c r="S209" s="57">
        <v>0</v>
      </c>
      <c r="T209" s="57">
        <v>0</v>
      </c>
      <c r="U209" s="57">
        <v>0</v>
      </c>
      <c r="V209" s="57">
        <v>0</v>
      </c>
      <c r="W209" s="57">
        <v>0</v>
      </c>
      <c r="X209" s="57">
        <v>0</v>
      </c>
      <c r="Y209" s="57">
        <f>+Q209+S209+U209+W209-T209-V209-X209</f>
        <v>694014</v>
      </c>
      <c r="Z209" s="59" t="s">
        <v>268</v>
      </c>
      <c r="AA209" s="57">
        <v>0</v>
      </c>
      <c r="AB209" s="57">
        <v>0</v>
      </c>
      <c r="AC209" s="57">
        <v>0</v>
      </c>
      <c r="AD209" s="57">
        <v>0</v>
      </c>
      <c r="AE209" s="57">
        <v>0</v>
      </c>
      <c r="AF209" s="57">
        <v>0</v>
      </c>
      <c r="AG209" s="57">
        <f>+Y209+AA209+AC209+AE209-AB209-AD209-AF209</f>
        <v>694014</v>
      </c>
      <c r="AH209" s="59" t="s">
        <v>275</v>
      </c>
      <c r="AI209" s="57">
        <v>166630.48000000001</v>
      </c>
      <c r="AJ209" s="57">
        <v>0</v>
      </c>
      <c r="AK209" s="57">
        <v>0</v>
      </c>
      <c r="AL209" s="57">
        <v>0</v>
      </c>
      <c r="AM209" s="57">
        <v>0</v>
      </c>
      <c r="AN209" s="57">
        <v>0</v>
      </c>
      <c r="AO209" s="57">
        <f>+AG209+AI209+AK209+AM209-AJ209-AL209-AN209</f>
        <v>860644.48</v>
      </c>
      <c r="AP209" s="59" t="s">
        <v>275</v>
      </c>
    </row>
    <row r="210" spans="1:42" s="60" customFormat="1" ht="30.75" customHeight="1" x14ac:dyDescent="0.25">
      <c r="A210" s="56" t="s">
        <v>280</v>
      </c>
      <c r="B210" s="57"/>
      <c r="C210" s="57"/>
      <c r="D210" s="57"/>
      <c r="E210" s="57"/>
      <c r="F210" s="57"/>
      <c r="G210" s="57"/>
      <c r="H210" s="57"/>
      <c r="I210" s="57"/>
      <c r="J210" s="58"/>
      <c r="K210" s="57"/>
      <c r="L210" s="57"/>
      <c r="M210" s="57"/>
      <c r="N210" s="57"/>
      <c r="O210" s="57"/>
      <c r="P210" s="57"/>
      <c r="Q210" s="57"/>
      <c r="R210" s="59"/>
      <c r="S210" s="57"/>
      <c r="T210" s="57"/>
      <c r="U210" s="57"/>
      <c r="V210" s="57"/>
      <c r="W210" s="57"/>
      <c r="X210" s="57"/>
      <c r="Y210" s="57"/>
      <c r="Z210" s="59"/>
      <c r="AA210" s="57"/>
      <c r="AB210" s="57"/>
      <c r="AC210" s="57"/>
      <c r="AD210" s="57"/>
      <c r="AE210" s="57"/>
      <c r="AF210" s="57"/>
      <c r="AG210" s="57">
        <v>0</v>
      </c>
      <c r="AH210" s="59" t="s">
        <v>275</v>
      </c>
      <c r="AI210" s="57">
        <v>61119.92</v>
      </c>
      <c r="AJ210" s="57">
        <v>0</v>
      </c>
      <c r="AK210" s="57">
        <v>0</v>
      </c>
      <c r="AL210" s="57">
        <v>0</v>
      </c>
      <c r="AM210" s="57">
        <v>0</v>
      </c>
      <c r="AN210" s="57">
        <v>0</v>
      </c>
      <c r="AO210" s="57">
        <f>+AG210+AI210+AK210+AM210-AJ210-AL210-AN210</f>
        <v>61119.92</v>
      </c>
      <c r="AP210" s="59" t="s">
        <v>275</v>
      </c>
    </row>
    <row r="211" spans="1:42" s="60" customFormat="1" ht="30.75" customHeight="1" x14ac:dyDescent="0.25">
      <c r="A211" s="56" t="s">
        <v>281</v>
      </c>
      <c r="B211" s="57"/>
      <c r="C211" s="57"/>
      <c r="D211" s="57"/>
      <c r="E211" s="57"/>
      <c r="F211" s="57"/>
      <c r="G211" s="57"/>
      <c r="H211" s="57"/>
      <c r="I211" s="57"/>
      <c r="J211" s="58"/>
      <c r="K211" s="57"/>
      <c r="L211" s="57"/>
      <c r="M211" s="57"/>
      <c r="N211" s="57"/>
      <c r="O211" s="57"/>
      <c r="P211" s="57"/>
      <c r="Q211" s="57"/>
      <c r="R211" s="59"/>
      <c r="S211" s="57"/>
      <c r="T211" s="57"/>
      <c r="U211" s="57"/>
      <c r="V211" s="57"/>
      <c r="W211" s="57"/>
      <c r="X211" s="57"/>
      <c r="Y211" s="57"/>
      <c r="Z211" s="59"/>
      <c r="AA211" s="57"/>
      <c r="AB211" s="57"/>
      <c r="AC211" s="57"/>
      <c r="AD211" s="57"/>
      <c r="AE211" s="57"/>
      <c r="AF211" s="57"/>
      <c r="AG211" s="57">
        <v>0</v>
      </c>
      <c r="AH211" s="59" t="s">
        <v>275</v>
      </c>
      <c r="AI211" s="57">
        <v>173574.04</v>
      </c>
      <c r="AJ211" s="57">
        <v>0</v>
      </c>
      <c r="AK211" s="57">
        <v>0</v>
      </c>
      <c r="AL211" s="57">
        <v>0</v>
      </c>
      <c r="AM211" s="57">
        <v>0</v>
      </c>
      <c r="AN211" s="57">
        <v>0</v>
      </c>
      <c r="AO211" s="57">
        <f t="shared" ref="AO211:AO218" si="47">+AG211+AI211+AK211+AM211-AJ211-AL211-AN211</f>
        <v>173574.04</v>
      </c>
      <c r="AP211" s="59" t="s">
        <v>275</v>
      </c>
    </row>
    <row r="212" spans="1:42" s="60" customFormat="1" ht="30.75" customHeight="1" x14ac:dyDescent="0.25">
      <c r="A212" s="56" t="s">
        <v>282</v>
      </c>
      <c r="B212" s="57"/>
      <c r="C212" s="57"/>
      <c r="D212" s="57"/>
      <c r="E212" s="57"/>
      <c r="F212" s="57"/>
      <c r="G212" s="57"/>
      <c r="H212" s="57"/>
      <c r="I212" s="57"/>
      <c r="J212" s="58"/>
      <c r="K212" s="57"/>
      <c r="L212" s="57"/>
      <c r="M212" s="57"/>
      <c r="N212" s="57"/>
      <c r="O212" s="57"/>
      <c r="P212" s="57"/>
      <c r="Q212" s="57"/>
      <c r="R212" s="59"/>
      <c r="S212" s="57"/>
      <c r="T212" s="57"/>
      <c r="U212" s="57"/>
      <c r="V212" s="57"/>
      <c r="W212" s="57"/>
      <c r="X212" s="57"/>
      <c r="Y212" s="57"/>
      <c r="Z212" s="59"/>
      <c r="AA212" s="57"/>
      <c r="AB212" s="57"/>
      <c r="AC212" s="57"/>
      <c r="AD212" s="57"/>
      <c r="AE212" s="57"/>
      <c r="AF212" s="57"/>
      <c r="AG212" s="57">
        <v>0</v>
      </c>
      <c r="AH212" s="59" t="s">
        <v>275</v>
      </c>
      <c r="AI212" s="57">
        <v>4452960</v>
      </c>
      <c r="AJ212" s="57">
        <v>0</v>
      </c>
      <c r="AK212" s="57">
        <v>0</v>
      </c>
      <c r="AL212" s="57">
        <v>0</v>
      </c>
      <c r="AM212" s="57">
        <v>0</v>
      </c>
      <c r="AN212" s="57">
        <v>0</v>
      </c>
      <c r="AO212" s="57">
        <f t="shared" si="47"/>
        <v>4452960</v>
      </c>
      <c r="AP212" s="59" t="s">
        <v>275</v>
      </c>
    </row>
    <row r="213" spans="1:42" s="60" customFormat="1" ht="30.75" customHeight="1" x14ac:dyDescent="0.25">
      <c r="A213" s="56" t="s">
        <v>293</v>
      </c>
      <c r="B213" s="57"/>
      <c r="C213" s="57"/>
      <c r="D213" s="57"/>
      <c r="E213" s="57"/>
      <c r="F213" s="57"/>
      <c r="G213" s="57"/>
      <c r="H213" s="57"/>
      <c r="I213" s="57"/>
      <c r="J213" s="58"/>
      <c r="K213" s="57"/>
      <c r="L213" s="57"/>
      <c r="M213" s="57"/>
      <c r="N213" s="57"/>
      <c r="O213" s="57"/>
      <c r="P213" s="57"/>
      <c r="Q213" s="57"/>
      <c r="R213" s="59"/>
      <c r="S213" s="57"/>
      <c r="T213" s="57"/>
      <c r="U213" s="57"/>
      <c r="V213" s="57"/>
      <c r="W213" s="57"/>
      <c r="X213" s="57"/>
      <c r="Y213" s="57"/>
      <c r="Z213" s="59"/>
      <c r="AA213" s="57"/>
      <c r="AB213" s="57"/>
      <c r="AC213" s="57"/>
      <c r="AD213" s="57"/>
      <c r="AE213" s="57"/>
      <c r="AF213" s="57"/>
      <c r="AG213" s="57">
        <v>0</v>
      </c>
      <c r="AH213" s="59" t="s">
        <v>275</v>
      </c>
      <c r="AI213" s="57">
        <v>46982.78</v>
      </c>
      <c r="AJ213" s="57">
        <v>0</v>
      </c>
      <c r="AK213" s="57">
        <v>0</v>
      </c>
      <c r="AL213" s="57">
        <v>0</v>
      </c>
      <c r="AM213" s="57">
        <v>0</v>
      </c>
      <c r="AN213" s="57">
        <v>0</v>
      </c>
      <c r="AO213" s="57">
        <f t="shared" si="47"/>
        <v>46982.78</v>
      </c>
      <c r="AP213" s="59" t="s">
        <v>275</v>
      </c>
    </row>
    <row r="214" spans="1:42" s="60" customFormat="1" ht="30.75" customHeight="1" x14ac:dyDescent="0.25">
      <c r="A214" s="56" t="s">
        <v>283</v>
      </c>
      <c r="B214" s="57"/>
      <c r="C214" s="57"/>
      <c r="D214" s="57"/>
      <c r="E214" s="57"/>
      <c r="F214" s="57"/>
      <c r="G214" s="57"/>
      <c r="H214" s="57"/>
      <c r="I214" s="57"/>
      <c r="J214" s="58"/>
      <c r="K214" s="57"/>
      <c r="L214" s="57"/>
      <c r="M214" s="57"/>
      <c r="N214" s="57"/>
      <c r="O214" s="57"/>
      <c r="P214" s="57"/>
      <c r="Q214" s="57"/>
      <c r="R214" s="59"/>
      <c r="S214" s="57"/>
      <c r="T214" s="57"/>
      <c r="U214" s="57"/>
      <c r="V214" s="57"/>
      <c r="W214" s="57"/>
      <c r="X214" s="57"/>
      <c r="Y214" s="57"/>
      <c r="Z214" s="59"/>
      <c r="AA214" s="57"/>
      <c r="AB214" s="57"/>
      <c r="AC214" s="57"/>
      <c r="AD214" s="57"/>
      <c r="AE214" s="57"/>
      <c r="AF214" s="57"/>
      <c r="AG214" s="57">
        <v>0</v>
      </c>
      <c r="AH214" s="59" t="s">
        <v>275</v>
      </c>
      <c r="AI214" s="57">
        <v>241363.52</v>
      </c>
      <c r="AJ214" s="57">
        <v>0</v>
      </c>
      <c r="AK214" s="57">
        <v>0</v>
      </c>
      <c r="AL214" s="57">
        <v>0</v>
      </c>
      <c r="AM214" s="57">
        <v>0</v>
      </c>
      <c r="AN214" s="57">
        <v>0</v>
      </c>
      <c r="AO214" s="57">
        <f t="shared" si="47"/>
        <v>241363.52</v>
      </c>
      <c r="AP214" s="59" t="s">
        <v>275</v>
      </c>
    </row>
    <row r="215" spans="1:42" s="60" customFormat="1" ht="30.75" customHeight="1" x14ac:dyDescent="0.25">
      <c r="A215" s="56" t="s">
        <v>284</v>
      </c>
      <c r="B215" s="57"/>
      <c r="C215" s="57"/>
      <c r="D215" s="57"/>
      <c r="E215" s="57"/>
      <c r="F215" s="57"/>
      <c r="G215" s="57"/>
      <c r="H215" s="57"/>
      <c r="I215" s="57"/>
      <c r="J215" s="58"/>
      <c r="K215" s="57"/>
      <c r="L215" s="57"/>
      <c r="M215" s="57"/>
      <c r="N215" s="57"/>
      <c r="O215" s="57"/>
      <c r="P215" s="57"/>
      <c r="Q215" s="57"/>
      <c r="R215" s="59"/>
      <c r="S215" s="57"/>
      <c r="T215" s="57"/>
      <c r="U215" s="57"/>
      <c r="V215" s="57"/>
      <c r="W215" s="57"/>
      <c r="X215" s="57"/>
      <c r="Y215" s="57"/>
      <c r="Z215" s="59"/>
      <c r="AA215" s="57"/>
      <c r="AB215" s="57"/>
      <c r="AC215" s="57"/>
      <c r="AD215" s="57"/>
      <c r="AE215" s="57"/>
      <c r="AF215" s="57"/>
      <c r="AG215" s="57">
        <v>0</v>
      </c>
      <c r="AH215" s="59" t="s">
        <v>7</v>
      </c>
      <c r="AI215" s="57">
        <v>30624</v>
      </c>
      <c r="AJ215" s="57">
        <v>0</v>
      </c>
      <c r="AK215" s="57">
        <v>0</v>
      </c>
      <c r="AL215" s="57">
        <v>0</v>
      </c>
      <c r="AM215" s="57">
        <v>0</v>
      </c>
      <c r="AN215" s="57">
        <v>0</v>
      </c>
      <c r="AO215" s="57">
        <f t="shared" si="47"/>
        <v>30624</v>
      </c>
      <c r="AP215" s="59" t="s">
        <v>7</v>
      </c>
    </row>
    <row r="216" spans="1:42" s="60" customFormat="1" ht="30.75" customHeight="1" x14ac:dyDescent="0.25">
      <c r="A216" s="56" t="s">
        <v>285</v>
      </c>
      <c r="B216" s="57"/>
      <c r="C216" s="57"/>
      <c r="D216" s="57"/>
      <c r="E216" s="57"/>
      <c r="F216" s="57"/>
      <c r="G216" s="57"/>
      <c r="H216" s="57"/>
      <c r="I216" s="57"/>
      <c r="J216" s="58"/>
      <c r="K216" s="57"/>
      <c r="L216" s="57"/>
      <c r="M216" s="57"/>
      <c r="N216" s="57"/>
      <c r="O216" s="57"/>
      <c r="P216" s="57"/>
      <c r="Q216" s="57"/>
      <c r="R216" s="59"/>
      <c r="S216" s="57"/>
      <c r="T216" s="57"/>
      <c r="U216" s="57"/>
      <c r="V216" s="57"/>
      <c r="W216" s="57"/>
      <c r="X216" s="57"/>
      <c r="Y216" s="57"/>
      <c r="Z216" s="59"/>
      <c r="AA216" s="57"/>
      <c r="AB216" s="57"/>
      <c r="AC216" s="57"/>
      <c r="AD216" s="57"/>
      <c r="AE216" s="57"/>
      <c r="AF216" s="57"/>
      <c r="AG216" s="57">
        <v>0</v>
      </c>
      <c r="AH216" s="59" t="s">
        <v>275</v>
      </c>
      <c r="AI216" s="57">
        <v>478586.3</v>
      </c>
      <c r="AJ216" s="57">
        <v>0</v>
      </c>
      <c r="AK216" s="57">
        <v>0</v>
      </c>
      <c r="AL216" s="57">
        <v>0</v>
      </c>
      <c r="AM216" s="57">
        <v>0</v>
      </c>
      <c r="AN216" s="57">
        <v>0</v>
      </c>
      <c r="AO216" s="57">
        <f t="shared" si="47"/>
        <v>478586.3</v>
      </c>
      <c r="AP216" s="59" t="s">
        <v>275</v>
      </c>
    </row>
    <row r="217" spans="1:42" s="60" customFormat="1" ht="30.75" customHeight="1" x14ac:dyDescent="0.25">
      <c r="A217" s="56" t="s">
        <v>286</v>
      </c>
      <c r="B217" s="57"/>
      <c r="C217" s="57"/>
      <c r="D217" s="57"/>
      <c r="E217" s="57"/>
      <c r="F217" s="57"/>
      <c r="G217" s="57"/>
      <c r="H217" s="57"/>
      <c r="I217" s="57"/>
      <c r="J217" s="58"/>
      <c r="K217" s="57"/>
      <c r="L217" s="57"/>
      <c r="M217" s="57"/>
      <c r="N217" s="57"/>
      <c r="O217" s="57"/>
      <c r="P217" s="57"/>
      <c r="Q217" s="57"/>
      <c r="R217" s="59"/>
      <c r="S217" s="57"/>
      <c r="T217" s="57"/>
      <c r="U217" s="57"/>
      <c r="V217" s="57"/>
      <c r="W217" s="57"/>
      <c r="X217" s="57"/>
      <c r="Y217" s="57"/>
      <c r="Z217" s="59"/>
      <c r="AA217" s="57"/>
      <c r="AB217" s="57"/>
      <c r="AC217" s="57"/>
      <c r="AD217" s="57"/>
      <c r="AE217" s="57"/>
      <c r="AF217" s="57"/>
      <c r="AG217" s="57">
        <v>0</v>
      </c>
      <c r="AH217" s="59" t="s">
        <v>275</v>
      </c>
      <c r="AI217" s="57">
        <v>317516.64</v>
      </c>
      <c r="AJ217" s="57">
        <v>0</v>
      </c>
      <c r="AK217" s="57">
        <v>0</v>
      </c>
      <c r="AL217" s="57">
        <v>0</v>
      </c>
      <c r="AM217" s="57">
        <v>0</v>
      </c>
      <c r="AN217" s="57">
        <v>0</v>
      </c>
      <c r="AO217" s="57">
        <f t="shared" si="47"/>
        <v>317516.64</v>
      </c>
      <c r="AP217" s="59" t="s">
        <v>275</v>
      </c>
    </row>
    <row r="218" spans="1:42" s="60" customFormat="1" ht="30.75" customHeight="1" x14ac:dyDescent="0.25">
      <c r="A218" s="56" t="s">
        <v>287</v>
      </c>
      <c r="B218" s="57"/>
      <c r="C218" s="57"/>
      <c r="D218" s="57"/>
      <c r="E218" s="57"/>
      <c r="F218" s="57"/>
      <c r="G218" s="57"/>
      <c r="H218" s="57"/>
      <c r="I218" s="57"/>
      <c r="J218" s="58"/>
      <c r="K218" s="57"/>
      <c r="L218" s="57"/>
      <c r="M218" s="57"/>
      <c r="N218" s="57"/>
      <c r="O218" s="57"/>
      <c r="P218" s="57"/>
      <c r="Q218" s="57"/>
      <c r="R218" s="59"/>
      <c r="S218" s="57"/>
      <c r="T218" s="57"/>
      <c r="U218" s="57"/>
      <c r="V218" s="57"/>
      <c r="W218" s="57"/>
      <c r="X218" s="57"/>
      <c r="Y218" s="57"/>
      <c r="Z218" s="59"/>
      <c r="AA218" s="57"/>
      <c r="AB218" s="57"/>
      <c r="AC218" s="57"/>
      <c r="AD218" s="57"/>
      <c r="AE218" s="57"/>
      <c r="AF218" s="57"/>
      <c r="AG218" s="57">
        <v>0</v>
      </c>
      <c r="AH218" s="59" t="s">
        <v>275</v>
      </c>
      <c r="AI218" s="57">
        <v>63475.02</v>
      </c>
      <c r="AJ218" s="57">
        <v>0</v>
      </c>
      <c r="AK218" s="57">
        <v>0</v>
      </c>
      <c r="AL218" s="57">
        <v>0</v>
      </c>
      <c r="AM218" s="57">
        <v>0</v>
      </c>
      <c r="AN218" s="57">
        <v>0</v>
      </c>
      <c r="AO218" s="57">
        <f t="shared" si="47"/>
        <v>63475.02</v>
      </c>
      <c r="AP218" s="59" t="s">
        <v>275</v>
      </c>
    </row>
    <row r="219" spans="1:42" x14ac:dyDescent="0.35">
      <c r="A219" s="21" t="s">
        <v>8</v>
      </c>
      <c r="B219" s="22">
        <f t="shared" ref="B219:I219" si="48">+B11+B86+B206</f>
        <v>8391455</v>
      </c>
      <c r="C219" s="22">
        <f t="shared" si="48"/>
        <v>0</v>
      </c>
      <c r="D219" s="22">
        <f t="shared" si="48"/>
        <v>0</v>
      </c>
      <c r="E219" s="22">
        <f t="shared" si="48"/>
        <v>51809.760000000002</v>
      </c>
      <c r="F219" s="22">
        <f t="shared" si="48"/>
        <v>567633.76</v>
      </c>
      <c r="G219" s="22">
        <f t="shared" si="48"/>
        <v>972642.24</v>
      </c>
      <c r="H219" s="22">
        <f t="shared" si="48"/>
        <v>972642.24</v>
      </c>
      <c r="I219" s="22">
        <f t="shared" si="48"/>
        <v>7875631</v>
      </c>
      <c r="J219" s="22"/>
      <c r="K219" s="22">
        <f t="shared" ref="K219:Q219" si="49">+K11+K86+K206</f>
        <v>0</v>
      </c>
      <c r="L219" s="22">
        <f t="shared" si="49"/>
        <v>0</v>
      </c>
      <c r="M219" s="22">
        <f t="shared" si="49"/>
        <v>14271.739999999998</v>
      </c>
      <c r="N219" s="22">
        <f t="shared" si="49"/>
        <v>22711.64</v>
      </c>
      <c r="O219" s="22">
        <f t="shared" si="49"/>
        <v>773826.83</v>
      </c>
      <c r="P219" s="22">
        <f t="shared" si="49"/>
        <v>773826.83</v>
      </c>
      <c r="Q219" s="22">
        <f t="shared" si="49"/>
        <v>7867191.1000000006</v>
      </c>
      <c r="R219" s="22"/>
      <c r="S219" s="22">
        <f t="shared" ref="S219:Y219" si="50">+S11+S86+S206</f>
        <v>0</v>
      </c>
      <c r="T219" s="22">
        <f t="shared" si="50"/>
        <v>0</v>
      </c>
      <c r="U219" s="22">
        <f t="shared" si="50"/>
        <v>0</v>
      </c>
      <c r="V219" s="22">
        <f t="shared" si="50"/>
        <v>0</v>
      </c>
      <c r="W219" s="22">
        <f t="shared" si="50"/>
        <v>1081916.83</v>
      </c>
      <c r="X219" s="22">
        <f t="shared" si="50"/>
        <v>1081916.83</v>
      </c>
      <c r="Y219" s="22">
        <f t="shared" si="50"/>
        <v>7867191.1000000006</v>
      </c>
      <c r="Z219" s="22"/>
      <c r="AA219" s="22">
        <f t="shared" ref="AA219:AG219" si="51">+AA11+AA86+AA206</f>
        <v>0</v>
      </c>
      <c r="AB219" s="22">
        <f t="shared" si="51"/>
        <v>0</v>
      </c>
      <c r="AC219" s="22">
        <f t="shared" si="51"/>
        <v>405971.73000000004</v>
      </c>
      <c r="AD219" s="22">
        <f t="shared" si="51"/>
        <v>0.01</v>
      </c>
      <c r="AE219" s="22">
        <f t="shared" si="51"/>
        <v>1764344.73</v>
      </c>
      <c r="AF219" s="22">
        <f t="shared" si="51"/>
        <v>1764344.73</v>
      </c>
      <c r="AG219" s="22">
        <f t="shared" si="51"/>
        <v>8273162.8200000003</v>
      </c>
      <c r="AH219" s="22"/>
      <c r="AI219" s="22">
        <f t="shared" ref="AI219:AO219" si="52">+AI11+AI86+AI206</f>
        <v>15462230</v>
      </c>
      <c r="AJ219" s="22">
        <f t="shared" si="52"/>
        <v>0</v>
      </c>
      <c r="AK219" s="22">
        <f t="shared" si="52"/>
        <v>0</v>
      </c>
      <c r="AL219" s="22">
        <f t="shared" si="52"/>
        <v>0</v>
      </c>
      <c r="AM219" s="22">
        <f t="shared" si="52"/>
        <v>0</v>
      </c>
      <c r="AN219" s="22">
        <f t="shared" si="52"/>
        <v>0</v>
      </c>
      <c r="AO219" s="22">
        <f t="shared" si="52"/>
        <v>23735392.82</v>
      </c>
      <c r="AP219" s="22"/>
    </row>
    <row r="221" spans="1:42" x14ac:dyDescent="0.35">
      <c r="A221" s="10" t="s">
        <v>35</v>
      </c>
      <c r="B221" s="10"/>
      <c r="C221" s="10"/>
      <c r="D221" s="10"/>
      <c r="E221" s="10"/>
      <c r="F221" s="10"/>
      <c r="G221" s="10"/>
      <c r="H221" s="10"/>
    </row>
    <row r="222" spans="1:42" x14ac:dyDescent="0.35">
      <c r="A222" s="10"/>
      <c r="B222" s="10"/>
      <c r="C222" s="10"/>
      <c r="D222" s="10"/>
      <c r="E222" s="10"/>
      <c r="F222" s="10"/>
      <c r="G222" s="10"/>
      <c r="H222" s="10"/>
    </row>
    <row r="223" spans="1:42" x14ac:dyDescent="0.35">
      <c r="A223" s="5"/>
      <c r="C223" s="5"/>
      <c r="D223" s="5"/>
      <c r="E223" s="5"/>
      <c r="F223" s="5"/>
      <c r="G223" s="5"/>
      <c r="H223" s="5"/>
    </row>
    <row r="224" spans="1:42" x14ac:dyDescent="0.35">
      <c r="A224" s="5"/>
      <c r="C224" s="5"/>
      <c r="D224" s="5"/>
      <c r="E224" s="5"/>
      <c r="F224" s="5"/>
      <c r="G224" s="5"/>
      <c r="H224" s="5"/>
    </row>
    <row r="225" spans="1:42" x14ac:dyDescent="0.35">
      <c r="A225" s="5"/>
      <c r="C225" s="5"/>
      <c r="D225" s="5"/>
      <c r="E225" s="5"/>
      <c r="F225" s="5"/>
      <c r="G225" s="5"/>
      <c r="H225" s="5"/>
    </row>
    <row r="226" spans="1:42" x14ac:dyDescent="0.35">
      <c r="A226" s="5"/>
      <c r="C226" s="5"/>
      <c r="D226" s="5"/>
      <c r="E226" s="5"/>
      <c r="F226" s="5"/>
      <c r="G226" s="5"/>
      <c r="H226" s="5"/>
    </row>
    <row r="227" spans="1:42" x14ac:dyDescent="0.35">
      <c r="A227" s="5"/>
      <c r="C227" s="5"/>
      <c r="D227" s="5"/>
      <c r="E227" s="5"/>
      <c r="F227" s="5"/>
      <c r="G227" s="5"/>
      <c r="H227" s="5"/>
    </row>
    <row r="228" spans="1:42" x14ac:dyDescent="0.35">
      <c r="A228" s="5"/>
      <c r="C228" s="5"/>
      <c r="D228" s="5"/>
      <c r="E228" s="5"/>
      <c r="F228" s="5"/>
      <c r="G228" s="5"/>
      <c r="H228" s="5"/>
    </row>
    <row r="229" spans="1:42" x14ac:dyDescent="0.35">
      <c r="A229" s="5"/>
      <c r="C229" s="5"/>
      <c r="D229" s="5"/>
      <c r="E229" s="5"/>
      <c r="F229" s="5"/>
      <c r="G229" s="5"/>
      <c r="H229" s="5"/>
    </row>
    <row r="230" spans="1:42" x14ac:dyDescent="0.35">
      <c r="A230" s="5"/>
      <c r="C230" s="5"/>
      <c r="D230" s="5"/>
      <c r="E230" s="5"/>
      <c r="F230" s="5"/>
      <c r="G230" s="5"/>
      <c r="H230" s="5"/>
    </row>
    <row r="231" spans="1:42" x14ac:dyDescent="0.35">
      <c r="A231" s="5"/>
      <c r="C231" s="5"/>
      <c r="D231" s="5"/>
      <c r="E231" s="5"/>
      <c r="F231" s="5"/>
      <c r="G231" s="5"/>
      <c r="H231" s="5"/>
      <c r="AC231" s="74"/>
      <c r="AK231" s="74"/>
    </row>
    <row r="232" spans="1:42" x14ac:dyDescent="0.35">
      <c r="A232" s="9"/>
      <c r="C232" s="5"/>
      <c r="D232" s="5"/>
      <c r="E232" s="5"/>
      <c r="F232" s="5"/>
      <c r="G232" s="5"/>
      <c r="H232" s="5"/>
      <c r="K232" s="9"/>
      <c r="M232" s="5"/>
      <c r="N232" s="5"/>
      <c r="O232" s="5"/>
      <c r="P232" s="5"/>
      <c r="Q232" s="5"/>
      <c r="R232" s="5"/>
      <c r="S232" s="9"/>
      <c r="U232" s="5"/>
      <c r="V232" s="5"/>
      <c r="W232" s="5"/>
      <c r="X232" s="5"/>
      <c r="Y232" s="5"/>
      <c r="Z232" s="5"/>
      <c r="AA232" s="9"/>
      <c r="AC232" s="5"/>
      <c r="AD232" s="5"/>
      <c r="AE232" s="5"/>
      <c r="AF232" s="5"/>
      <c r="AG232" s="5"/>
      <c r="AH232" s="5"/>
      <c r="AI232" s="9"/>
      <c r="AK232" s="72"/>
      <c r="AL232" s="72"/>
      <c r="AM232" s="72"/>
      <c r="AN232" s="72"/>
      <c r="AO232" s="72"/>
      <c r="AP232" s="72"/>
    </row>
    <row r="233" spans="1:42" s="12" customFormat="1" ht="31.5" customHeight="1" x14ac:dyDescent="0.3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</row>
    <row r="234" spans="1:42" s="12" customFormat="1" ht="15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</row>
    <row r="235" spans="1:42" s="12" customFormat="1" ht="15" x14ac:dyDescent="0.3">
      <c r="A235" s="46"/>
      <c r="K235" s="46"/>
      <c r="S235" s="46"/>
      <c r="AA235" s="46"/>
      <c r="AI235" s="46"/>
    </row>
    <row r="236" spans="1:42" s="12" customFormat="1" ht="30" customHeight="1" x14ac:dyDescent="0.3">
      <c r="A236" s="92"/>
      <c r="B236" s="92"/>
      <c r="C236" s="92"/>
      <c r="D236" s="92"/>
      <c r="E236" s="92"/>
      <c r="F236" s="92"/>
      <c r="G236" s="92"/>
      <c r="H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</row>
    <row r="237" spans="1:42" s="11" customFormat="1" ht="15" x14ac:dyDescent="0.25">
      <c r="J237" s="48"/>
    </row>
  </sheetData>
  <mergeCells count="44">
    <mergeCell ref="A3:AP3"/>
    <mergeCell ref="A7:AP7"/>
    <mergeCell ref="AI233:AP233"/>
    <mergeCell ref="AI236:AP236"/>
    <mergeCell ref="A1:AP1"/>
    <mergeCell ref="A2:AP2"/>
    <mergeCell ref="A4:AP4"/>
    <mergeCell ref="A5:AP5"/>
    <mergeCell ref="A6:AP6"/>
    <mergeCell ref="AI8:AP8"/>
    <mergeCell ref="AI9:AJ9"/>
    <mergeCell ref="AK9:AL9"/>
    <mergeCell ref="AM9:AN9"/>
    <mergeCell ref="AP9:AP10"/>
    <mergeCell ref="B9:B10"/>
    <mergeCell ref="AA8:AH8"/>
    <mergeCell ref="K8:R8"/>
    <mergeCell ref="A8:A10"/>
    <mergeCell ref="J9:J10"/>
    <mergeCell ref="C8:J8"/>
    <mergeCell ref="AA9:AB9"/>
    <mergeCell ref="AC9:AD9"/>
    <mergeCell ref="AE9:AF9"/>
    <mergeCell ref="M9:N9"/>
    <mergeCell ref="O9:P9"/>
    <mergeCell ref="R9:R10"/>
    <mergeCell ref="K9:L9"/>
    <mergeCell ref="C9:D9"/>
    <mergeCell ref="E9:F9"/>
    <mergeCell ref="G9:H9"/>
    <mergeCell ref="AH9:AH10"/>
    <mergeCell ref="S8:Z8"/>
    <mergeCell ref="S9:T9"/>
    <mergeCell ref="U9:V9"/>
    <mergeCell ref="W9:X9"/>
    <mergeCell ref="Z9:Z10"/>
    <mergeCell ref="A236:H236"/>
    <mergeCell ref="K236:R236"/>
    <mergeCell ref="S233:Z233"/>
    <mergeCell ref="S236:Z236"/>
    <mergeCell ref="AA233:AH233"/>
    <mergeCell ref="AA236:AH236"/>
    <mergeCell ref="A233:J233"/>
    <mergeCell ref="K233:R233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colBreaks count="3" manualBreakCount="3">
    <brk id="10" max="228" man="1"/>
    <brk id="18" max="228" man="1"/>
    <brk id="26" max="2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39"/>
  <sheetViews>
    <sheetView view="pageBreakPreview" zoomScale="109" zoomScaleNormal="100" zoomScaleSheetLayoutView="109" workbookViewId="0">
      <selection activeCell="H9" sqref="H9:H10"/>
    </sheetView>
  </sheetViews>
  <sheetFormatPr baseColWidth="10" defaultRowHeight="18" x14ac:dyDescent="0.35"/>
  <cols>
    <col min="1" max="1" width="15.140625" style="2" customWidth="1"/>
    <col min="2" max="4" width="22.42578125" style="2" customWidth="1"/>
    <col min="5" max="5" width="22.5703125" style="2" customWidth="1"/>
    <col min="6" max="6" width="21.85546875" style="2" customWidth="1"/>
    <col min="7" max="8" width="22.28515625" style="2" customWidth="1"/>
    <col min="9" max="56" width="12.7109375" style="2" hidden="1" customWidth="1"/>
    <col min="57" max="68" width="12.7109375" style="2" customWidth="1"/>
    <col min="69" max="16384" width="11.42578125" style="2"/>
  </cols>
  <sheetData>
    <row r="1" spans="1:68" ht="18.75" customHeight="1" x14ac:dyDescent="0.35">
      <c r="A1" s="88" t="s">
        <v>263</v>
      </c>
      <c r="B1" s="88"/>
      <c r="C1" s="88"/>
      <c r="D1" s="88"/>
      <c r="E1" s="88"/>
      <c r="F1" s="88"/>
      <c r="G1" s="88"/>
      <c r="H1" s="88"/>
      <c r="I1" s="88" t="s">
        <v>263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 t="s">
        <v>263</v>
      </c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 t="s">
        <v>263</v>
      </c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 t="s">
        <v>263</v>
      </c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 t="s">
        <v>263</v>
      </c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</row>
    <row r="2" spans="1:68" ht="18" customHeight="1" x14ac:dyDescent="0.35">
      <c r="A2" s="88" t="s">
        <v>294</v>
      </c>
      <c r="B2" s="88"/>
      <c r="C2" s="88"/>
      <c r="D2" s="88"/>
      <c r="E2" s="88"/>
      <c r="F2" s="88"/>
      <c r="G2" s="88"/>
      <c r="H2" s="88"/>
      <c r="I2" s="88" t="s">
        <v>264</v>
      </c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 t="s">
        <v>270</v>
      </c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 t="s">
        <v>272</v>
      </c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 t="s">
        <v>274</v>
      </c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 t="s">
        <v>294</v>
      </c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</row>
    <row r="3" spans="1:68" ht="18" customHeight="1" x14ac:dyDescent="0.35">
      <c r="A3" s="88" t="s">
        <v>295</v>
      </c>
      <c r="B3" s="88"/>
      <c r="C3" s="88"/>
      <c r="D3" s="88"/>
      <c r="E3" s="88"/>
      <c r="F3" s="88"/>
      <c r="G3" s="88"/>
      <c r="H3" s="88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8" t="s">
        <v>295</v>
      </c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</row>
    <row r="4" spans="1:68" ht="21.75" customHeight="1" x14ac:dyDescent="0.35">
      <c r="A4" s="88" t="s">
        <v>61</v>
      </c>
      <c r="B4" s="88"/>
      <c r="C4" s="88"/>
      <c r="D4" s="88"/>
      <c r="E4" s="88"/>
      <c r="F4" s="88"/>
      <c r="G4" s="88"/>
      <c r="H4" s="88"/>
      <c r="I4" s="88" t="s">
        <v>61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 t="s">
        <v>61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 t="s">
        <v>61</v>
      </c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 t="s">
        <v>61</v>
      </c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61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</row>
    <row r="5" spans="1:68" ht="18" customHeight="1" x14ac:dyDescent="0.35">
      <c r="A5" s="88" t="s">
        <v>266</v>
      </c>
      <c r="B5" s="88"/>
      <c r="C5" s="88"/>
      <c r="D5" s="88"/>
      <c r="E5" s="88"/>
      <c r="F5" s="88"/>
      <c r="G5" s="88"/>
      <c r="H5" s="88"/>
      <c r="I5" s="88" t="s">
        <v>266</v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 t="s">
        <v>266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 t="s">
        <v>266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266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 t="s">
        <v>266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</row>
    <row r="6" spans="1:68" ht="18" customHeight="1" x14ac:dyDescent="0.35">
      <c r="A6" s="88" t="s">
        <v>62</v>
      </c>
      <c r="B6" s="88"/>
      <c r="C6" s="88"/>
      <c r="D6" s="88"/>
      <c r="E6" s="88"/>
      <c r="F6" s="88"/>
      <c r="G6" s="88"/>
      <c r="H6" s="88"/>
      <c r="I6" s="88" t="s">
        <v>62</v>
      </c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 t="s">
        <v>62</v>
      </c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 t="s">
        <v>62</v>
      </c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 t="s">
        <v>62</v>
      </c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 t="s">
        <v>62</v>
      </c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</row>
    <row r="7" spans="1:68" ht="18.75" x14ac:dyDescent="0.35">
      <c r="A7" s="97" t="s">
        <v>296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BE7" s="88" t="s">
        <v>296</v>
      </c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</row>
    <row r="8" spans="1:68" ht="48.75" customHeight="1" x14ac:dyDescent="0.35">
      <c r="A8" s="85" t="s">
        <v>52</v>
      </c>
      <c r="B8" s="85" t="s">
        <v>44</v>
      </c>
      <c r="C8" s="16" t="s">
        <v>0</v>
      </c>
      <c r="D8" s="13" t="s">
        <v>53</v>
      </c>
      <c r="E8" s="13" t="s">
        <v>54</v>
      </c>
      <c r="F8" s="13" t="s">
        <v>55</v>
      </c>
      <c r="G8" s="13" t="s">
        <v>56</v>
      </c>
      <c r="H8" s="78" t="s">
        <v>289</v>
      </c>
      <c r="I8" s="94" t="s">
        <v>9</v>
      </c>
      <c r="J8" s="91" t="s">
        <v>10</v>
      </c>
      <c r="K8" s="91" t="s">
        <v>11</v>
      </c>
      <c r="L8" s="91" t="s">
        <v>12</v>
      </c>
      <c r="M8" s="91" t="s">
        <v>13</v>
      </c>
      <c r="N8" s="91" t="s">
        <v>14</v>
      </c>
      <c r="O8" s="91" t="s">
        <v>15</v>
      </c>
      <c r="P8" s="91" t="s">
        <v>16</v>
      </c>
      <c r="Q8" s="91" t="s">
        <v>17</v>
      </c>
      <c r="R8" s="91" t="s">
        <v>18</v>
      </c>
      <c r="S8" s="91" t="s">
        <v>19</v>
      </c>
      <c r="T8" s="91" t="s">
        <v>20</v>
      </c>
      <c r="U8" s="91" t="s">
        <v>9</v>
      </c>
      <c r="V8" s="91" t="s">
        <v>10</v>
      </c>
      <c r="W8" s="91" t="s">
        <v>11</v>
      </c>
      <c r="X8" s="91" t="s">
        <v>12</v>
      </c>
      <c r="Y8" s="91" t="s">
        <v>13</v>
      </c>
      <c r="Z8" s="91" t="s">
        <v>14</v>
      </c>
      <c r="AA8" s="91" t="s">
        <v>15</v>
      </c>
      <c r="AB8" s="91" t="s">
        <v>16</v>
      </c>
      <c r="AC8" s="91" t="s">
        <v>17</v>
      </c>
      <c r="AD8" s="91" t="s">
        <v>18</v>
      </c>
      <c r="AE8" s="91" t="s">
        <v>19</v>
      </c>
      <c r="AF8" s="91" t="s">
        <v>20</v>
      </c>
      <c r="AG8" s="91" t="s">
        <v>9</v>
      </c>
      <c r="AH8" s="91" t="s">
        <v>10</v>
      </c>
      <c r="AI8" s="91" t="s">
        <v>11</v>
      </c>
      <c r="AJ8" s="91" t="s">
        <v>12</v>
      </c>
      <c r="AK8" s="91" t="s">
        <v>13</v>
      </c>
      <c r="AL8" s="91" t="s">
        <v>14</v>
      </c>
      <c r="AM8" s="91" t="s">
        <v>15</v>
      </c>
      <c r="AN8" s="91" t="s">
        <v>16</v>
      </c>
      <c r="AO8" s="91" t="s">
        <v>17</v>
      </c>
      <c r="AP8" s="91" t="s">
        <v>18</v>
      </c>
      <c r="AQ8" s="91" t="s">
        <v>19</v>
      </c>
      <c r="AR8" s="91" t="s">
        <v>20</v>
      </c>
      <c r="AS8" s="91" t="s">
        <v>9</v>
      </c>
      <c r="AT8" s="91" t="s">
        <v>10</v>
      </c>
      <c r="AU8" s="91" t="s">
        <v>11</v>
      </c>
      <c r="AV8" s="91" t="s">
        <v>12</v>
      </c>
      <c r="AW8" s="91" t="s">
        <v>13</v>
      </c>
      <c r="AX8" s="91" t="s">
        <v>14</v>
      </c>
      <c r="AY8" s="91" t="s">
        <v>15</v>
      </c>
      <c r="AZ8" s="91" t="s">
        <v>16</v>
      </c>
      <c r="BA8" s="91" t="s">
        <v>17</v>
      </c>
      <c r="BB8" s="91" t="s">
        <v>18</v>
      </c>
      <c r="BC8" s="91" t="s">
        <v>19</v>
      </c>
      <c r="BD8" s="91" t="s">
        <v>20</v>
      </c>
      <c r="BE8" s="91" t="s">
        <v>9</v>
      </c>
      <c r="BF8" s="91" t="s">
        <v>10</v>
      </c>
      <c r="BG8" s="91" t="s">
        <v>11</v>
      </c>
      <c r="BH8" s="91" t="s">
        <v>12</v>
      </c>
      <c r="BI8" s="91" t="s">
        <v>13</v>
      </c>
      <c r="BJ8" s="91" t="s">
        <v>14</v>
      </c>
      <c r="BK8" s="91" t="s">
        <v>15</v>
      </c>
      <c r="BL8" s="91" t="s">
        <v>16</v>
      </c>
      <c r="BM8" s="91" t="s">
        <v>17</v>
      </c>
      <c r="BN8" s="91" t="s">
        <v>18</v>
      </c>
      <c r="BO8" s="91" t="s">
        <v>19</v>
      </c>
      <c r="BP8" s="91" t="s">
        <v>20</v>
      </c>
    </row>
    <row r="9" spans="1:68" ht="26.25" customHeight="1" x14ac:dyDescent="0.35">
      <c r="A9" s="85"/>
      <c r="B9" s="85"/>
      <c r="C9" s="90" t="s">
        <v>299</v>
      </c>
      <c r="D9" s="90" t="s">
        <v>300</v>
      </c>
      <c r="E9" s="90" t="s">
        <v>301</v>
      </c>
      <c r="F9" s="90" t="s">
        <v>302</v>
      </c>
      <c r="G9" s="90" t="s">
        <v>303</v>
      </c>
      <c r="H9" s="90" t="s">
        <v>298</v>
      </c>
      <c r="I9" s="95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</row>
    <row r="10" spans="1:68" ht="30.75" customHeight="1" x14ac:dyDescent="0.35">
      <c r="A10" s="85" t="s">
        <v>21</v>
      </c>
      <c r="B10" s="85" t="s">
        <v>21</v>
      </c>
      <c r="C10" s="90"/>
      <c r="D10" s="90"/>
      <c r="E10" s="90"/>
      <c r="F10" s="90"/>
      <c r="G10" s="90"/>
      <c r="H10" s="90"/>
      <c r="I10" s="96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</row>
    <row r="11" spans="1:68" x14ac:dyDescent="0.35">
      <c r="A11" s="26">
        <v>2000</v>
      </c>
      <c r="B11" s="15" t="s">
        <v>45</v>
      </c>
      <c r="C11" s="6">
        <f t="shared" ref="C11:T11" si="0">SUM(C12:C14)</f>
        <v>1933520</v>
      </c>
      <c r="D11" s="6">
        <f t="shared" si="0"/>
        <v>1692586.24</v>
      </c>
      <c r="E11" s="6">
        <f t="shared" si="0"/>
        <v>1692586.24</v>
      </c>
      <c r="F11" s="6">
        <f t="shared" si="0"/>
        <v>1692586.24</v>
      </c>
      <c r="G11" s="6">
        <f t="shared" si="0"/>
        <v>1692586.2399999998</v>
      </c>
      <c r="H11" s="6">
        <f t="shared" ref="H11" si="1">SUM(H12:H14)</f>
        <v>3115969.5999999996</v>
      </c>
      <c r="I11" s="6">
        <f t="shared" si="0"/>
        <v>54992</v>
      </c>
      <c r="J11" s="6">
        <f t="shared" si="0"/>
        <v>70992</v>
      </c>
      <c r="K11" s="6">
        <f t="shared" si="0"/>
        <v>277784</v>
      </c>
      <c r="L11" s="6">
        <f t="shared" si="0"/>
        <v>54992</v>
      </c>
      <c r="M11" s="6">
        <f t="shared" si="0"/>
        <v>342706</v>
      </c>
      <c r="N11" s="6">
        <f t="shared" si="0"/>
        <v>50992</v>
      </c>
      <c r="O11" s="6">
        <f t="shared" si="0"/>
        <v>96742</v>
      </c>
      <c r="P11" s="6">
        <f t="shared" si="0"/>
        <v>489974.24</v>
      </c>
      <c r="Q11" s="6">
        <f t="shared" si="0"/>
        <v>66992</v>
      </c>
      <c r="R11" s="6">
        <f t="shared" si="0"/>
        <v>66992</v>
      </c>
      <c r="S11" s="6">
        <f t="shared" si="0"/>
        <v>62992</v>
      </c>
      <c r="T11" s="6">
        <f t="shared" si="0"/>
        <v>56436</v>
      </c>
      <c r="U11" s="6">
        <f t="shared" ref="U11:AF11" si="2">SUM(U12:U14)</f>
        <v>24111</v>
      </c>
      <c r="V11" s="6">
        <f t="shared" si="2"/>
        <v>45093.630000000005</v>
      </c>
      <c r="W11" s="6">
        <f t="shared" si="2"/>
        <v>67386.28</v>
      </c>
      <c r="X11" s="6">
        <f t="shared" si="2"/>
        <v>69106</v>
      </c>
      <c r="Y11" s="6">
        <f t="shared" si="2"/>
        <v>565683.65</v>
      </c>
      <c r="Z11" s="6">
        <f t="shared" si="2"/>
        <v>81077.440000000002</v>
      </c>
      <c r="AA11" s="6">
        <f t="shared" si="2"/>
        <v>96742</v>
      </c>
      <c r="AB11" s="6">
        <f t="shared" si="2"/>
        <v>489974.24</v>
      </c>
      <c r="AC11" s="6">
        <f t="shared" si="2"/>
        <v>66992</v>
      </c>
      <c r="AD11" s="6">
        <f t="shared" si="2"/>
        <v>66992</v>
      </c>
      <c r="AE11" s="6">
        <f t="shared" si="2"/>
        <v>62992</v>
      </c>
      <c r="AF11" s="6">
        <f t="shared" si="2"/>
        <v>56436</v>
      </c>
      <c r="AG11" s="6">
        <f t="shared" ref="AG11:AR11" si="3">SUM(AG12:AG14)</f>
        <v>24111</v>
      </c>
      <c r="AH11" s="6">
        <f t="shared" si="3"/>
        <v>45093.63</v>
      </c>
      <c r="AI11" s="6">
        <f t="shared" si="3"/>
        <v>67386.28</v>
      </c>
      <c r="AJ11" s="6">
        <f t="shared" si="3"/>
        <v>54170.73</v>
      </c>
      <c r="AK11" s="6">
        <f t="shared" si="3"/>
        <v>216156.71</v>
      </c>
      <c r="AL11" s="6">
        <f t="shared" si="3"/>
        <v>51175.700000000004</v>
      </c>
      <c r="AM11" s="6">
        <f t="shared" si="3"/>
        <v>143116.78</v>
      </c>
      <c r="AN11" s="6">
        <f t="shared" si="3"/>
        <v>704189.24</v>
      </c>
      <c r="AO11" s="6">
        <f t="shared" si="3"/>
        <v>200766.16999999998</v>
      </c>
      <c r="AP11" s="6">
        <f t="shared" si="3"/>
        <v>66992</v>
      </c>
      <c r="AQ11" s="6">
        <f t="shared" si="3"/>
        <v>62992</v>
      </c>
      <c r="AR11" s="6">
        <f t="shared" si="3"/>
        <v>56436</v>
      </c>
      <c r="AS11" s="6">
        <f t="shared" ref="AS11:BD11" si="4">SUM(AS12:AS14)</f>
        <v>24111</v>
      </c>
      <c r="AT11" s="6">
        <f t="shared" si="4"/>
        <v>45093.630000000005</v>
      </c>
      <c r="AU11" s="6">
        <f t="shared" si="4"/>
        <v>67386.28</v>
      </c>
      <c r="AV11" s="6">
        <f t="shared" si="4"/>
        <v>54170.73</v>
      </c>
      <c r="AW11" s="6">
        <f t="shared" si="4"/>
        <v>216156.71</v>
      </c>
      <c r="AX11" s="6">
        <f t="shared" si="4"/>
        <v>51175.700000000004</v>
      </c>
      <c r="AY11" s="6">
        <f t="shared" si="4"/>
        <v>110743.41</v>
      </c>
      <c r="AZ11" s="6">
        <f t="shared" si="4"/>
        <v>73212.81</v>
      </c>
      <c r="BA11" s="6">
        <f t="shared" si="4"/>
        <v>131573.10999999999</v>
      </c>
      <c r="BB11" s="6">
        <f t="shared" si="4"/>
        <v>349640.74</v>
      </c>
      <c r="BC11" s="6">
        <f t="shared" si="4"/>
        <v>494043.74</v>
      </c>
      <c r="BD11" s="6">
        <f t="shared" si="4"/>
        <v>75278.38</v>
      </c>
      <c r="BE11" s="6">
        <f t="shared" ref="BE11:BP11" si="5">SUM(BE12:BE14)</f>
        <v>24111</v>
      </c>
      <c r="BF11" s="6">
        <f t="shared" si="5"/>
        <v>45093.630000000005</v>
      </c>
      <c r="BG11" s="6">
        <f t="shared" si="5"/>
        <v>67386.28</v>
      </c>
      <c r="BH11" s="6">
        <f t="shared" si="5"/>
        <v>54170.73</v>
      </c>
      <c r="BI11" s="6">
        <f t="shared" si="5"/>
        <v>216156.71</v>
      </c>
      <c r="BJ11" s="6">
        <f t="shared" si="5"/>
        <v>51175.700000000004</v>
      </c>
      <c r="BK11" s="6">
        <f t="shared" si="5"/>
        <v>110743.41</v>
      </c>
      <c r="BL11" s="6">
        <f t="shared" si="5"/>
        <v>73212.81</v>
      </c>
      <c r="BM11" s="6">
        <f t="shared" si="5"/>
        <v>131573.10999999999</v>
      </c>
      <c r="BN11" s="6">
        <f t="shared" si="5"/>
        <v>349640.74</v>
      </c>
      <c r="BO11" s="6">
        <f t="shared" si="5"/>
        <v>494043.74</v>
      </c>
      <c r="BP11" s="6">
        <f t="shared" si="5"/>
        <v>1498661.7399999998</v>
      </c>
    </row>
    <row r="12" spans="1:68" x14ac:dyDescent="0.35">
      <c r="A12" s="25"/>
      <c r="B12" s="18" t="s">
        <v>5</v>
      </c>
      <c r="C12" s="6">
        <v>1571631</v>
      </c>
      <c r="D12" s="6">
        <f>SUM(I12:T12)</f>
        <v>1346697.24</v>
      </c>
      <c r="E12" s="6">
        <f>SUM(U12:AF12)</f>
        <v>1346697.24</v>
      </c>
      <c r="F12" s="6">
        <f>SUM(AG12:AR12)</f>
        <v>1346697.24</v>
      </c>
      <c r="G12" s="6">
        <f>SUM(AS12:BD12)</f>
        <v>1294014.9899999998</v>
      </c>
      <c r="H12" s="6">
        <f>SUM(BE12:BP12)</f>
        <v>2544341.4299999997</v>
      </c>
      <c r="I12" s="6">
        <v>50000</v>
      </c>
      <c r="J12" s="6">
        <v>61000</v>
      </c>
      <c r="K12" s="6">
        <v>196685</v>
      </c>
      <c r="L12" s="6">
        <v>50000</v>
      </c>
      <c r="M12" s="6">
        <v>187530</v>
      </c>
      <c r="N12" s="6">
        <v>41000</v>
      </c>
      <c r="O12" s="6">
        <v>42000</v>
      </c>
      <c r="P12" s="6">
        <v>484982.24</v>
      </c>
      <c r="Q12" s="6">
        <v>62000</v>
      </c>
      <c r="R12" s="6">
        <v>62000</v>
      </c>
      <c r="S12" s="6">
        <v>58000</v>
      </c>
      <c r="T12" s="6">
        <v>51500</v>
      </c>
      <c r="U12" s="6">
        <v>24111</v>
      </c>
      <c r="V12" s="6">
        <v>40121.630000000005</v>
      </c>
      <c r="W12" s="6">
        <v>34524.720000000001</v>
      </c>
      <c r="X12" s="6">
        <v>50000</v>
      </c>
      <c r="Y12" s="6">
        <v>396457.65</v>
      </c>
      <c r="Z12" s="6">
        <v>41000</v>
      </c>
      <c r="AA12" s="6">
        <v>42000</v>
      </c>
      <c r="AB12" s="6">
        <v>484982.24</v>
      </c>
      <c r="AC12" s="6">
        <v>62000</v>
      </c>
      <c r="AD12" s="6">
        <v>62000</v>
      </c>
      <c r="AE12" s="6">
        <v>58000</v>
      </c>
      <c r="AF12" s="6">
        <v>51500</v>
      </c>
      <c r="AG12" s="6">
        <v>24111</v>
      </c>
      <c r="AH12" s="6">
        <v>40121.629999999997</v>
      </c>
      <c r="AI12" s="6">
        <v>34524.720000000001</v>
      </c>
      <c r="AJ12" s="6">
        <v>40300.720000000001</v>
      </c>
      <c r="AK12" s="6">
        <v>46095.78</v>
      </c>
      <c r="AL12" s="6">
        <v>38825.910000000003</v>
      </c>
      <c r="AM12" s="6">
        <v>88374.78</v>
      </c>
      <c r="AN12" s="6">
        <v>699197.24</v>
      </c>
      <c r="AO12" s="6">
        <v>163645.46</v>
      </c>
      <c r="AP12" s="6">
        <v>62000</v>
      </c>
      <c r="AQ12" s="6">
        <v>58000</v>
      </c>
      <c r="AR12" s="6">
        <v>51500</v>
      </c>
      <c r="AS12" s="6">
        <v>24111</v>
      </c>
      <c r="AT12" s="6">
        <v>40121.630000000005</v>
      </c>
      <c r="AU12" s="6">
        <v>34524.720000000001</v>
      </c>
      <c r="AV12" s="6">
        <v>40300.720000000001</v>
      </c>
      <c r="AW12" s="6">
        <v>46095.780000000006</v>
      </c>
      <c r="AX12" s="6">
        <v>38825.910000000003</v>
      </c>
      <c r="AY12" s="6">
        <v>58793.41</v>
      </c>
      <c r="AZ12" s="6">
        <v>59012.84</v>
      </c>
      <c r="BA12" s="6">
        <v>117185.11</v>
      </c>
      <c r="BB12" s="6">
        <v>303966.5</v>
      </c>
      <c r="BC12" s="6">
        <v>461076.74</v>
      </c>
      <c r="BD12" s="6">
        <v>70000.63</v>
      </c>
      <c r="BE12" s="6">
        <v>24111</v>
      </c>
      <c r="BF12" s="6">
        <v>40121.630000000005</v>
      </c>
      <c r="BG12" s="6">
        <v>34524.720000000001</v>
      </c>
      <c r="BH12" s="6">
        <v>40300.720000000001</v>
      </c>
      <c r="BI12" s="6">
        <v>46095.780000000006</v>
      </c>
      <c r="BJ12" s="6">
        <v>38825.910000000003</v>
      </c>
      <c r="BK12" s="6">
        <v>58793.41</v>
      </c>
      <c r="BL12" s="6">
        <v>59012.84</v>
      </c>
      <c r="BM12" s="6">
        <v>117185.11</v>
      </c>
      <c r="BN12" s="6">
        <v>303966.5</v>
      </c>
      <c r="BO12" s="6">
        <v>461076.74</v>
      </c>
      <c r="BP12" s="6">
        <f>70000.63+1250326.44</f>
        <v>1320327.0699999998</v>
      </c>
    </row>
    <row r="13" spans="1:68" ht="30" x14ac:dyDescent="0.35">
      <c r="A13" s="27"/>
      <c r="B13" s="20" t="s">
        <v>6</v>
      </c>
      <c r="C13" s="6">
        <v>0</v>
      </c>
      <c r="D13" s="6">
        <f>SUM(I13:T13)</f>
        <v>0</v>
      </c>
      <c r="E13" s="6">
        <f>SUM(U13:AF13)</f>
        <v>0</v>
      </c>
      <c r="F13" s="6">
        <f>SUM(AG13:AR13)</f>
        <v>0</v>
      </c>
      <c r="G13" s="6">
        <f>SUM(AS13:BD13)</f>
        <v>0</v>
      </c>
      <c r="H13" s="6">
        <f>SUM(BE13:BP13)</f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</row>
    <row r="14" spans="1:68" x14ac:dyDescent="0.35">
      <c r="A14" s="28"/>
      <c r="B14" s="20" t="s">
        <v>7</v>
      </c>
      <c r="C14" s="6">
        <v>361889</v>
      </c>
      <c r="D14" s="6">
        <f>SUM(I14:T14)</f>
        <v>345889</v>
      </c>
      <c r="E14" s="6">
        <f>SUM(U14:AF14)</f>
        <v>345889</v>
      </c>
      <c r="F14" s="6">
        <f>SUM(AG14:AR14)</f>
        <v>345889.00000000006</v>
      </c>
      <c r="G14" s="6">
        <f>SUM(AS14:BD14)</f>
        <v>398571.25</v>
      </c>
      <c r="H14" s="6">
        <f>SUM(BE14:BP14)</f>
        <v>571628.17000000004</v>
      </c>
      <c r="I14" s="6">
        <v>4992</v>
      </c>
      <c r="J14" s="6">
        <v>9992</v>
      </c>
      <c r="K14" s="6">
        <v>81099</v>
      </c>
      <c r="L14" s="6">
        <v>4992</v>
      </c>
      <c r="M14" s="6">
        <v>155176</v>
      </c>
      <c r="N14" s="6">
        <v>9992</v>
      </c>
      <c r="O14" s="6">
        <v>54742</v>
      </c>
      <c r="P14" s="6">
        <v>4992</v>
      </c>
      <c r="Q14" s="6">
        <v>4992</v>
      </c>
      <c r="R14" s="6">
        <v>4992</v>
      </c>
      <c r="S14" s="6">
        <v>4992</v>
      </c>
      <c r="T14" s="6">
        <v>4936</v>
      </c>
      <c r="U14" s="6">
        <v>0</v>
      </c>
      <c r="V14" s="6">
        <v>4972</v>
      </c>
      <c r="W14" s="6">
        <v>32861.56</v>
      </c>
      <c r="X14" s="6">
        <v>19106</v>
      </c>
      <c r="Y14" s="6">
        <v>169226</v>
      </c>
      <c r="Z14" s="6">
        <v>40077.440000000002</v>
      </c>
      <c r="AA14" s="6">
        <v>54742</v>
      </c>
      <c r="AB14" s="6">
        <v>4992</v>
      </c>
      <c r="AC14" s="6">
        <v>4992</v>
      </c>
      <c r="AD14" s="6">
        <v>4992</v>
      </c>
      <c r="AE14" s="6">
        <v>4992</v>
      </c>
      <c r="AF14" s="6">
        <v>4936</v>
      </c>
      <c r="AG14" s="6">
        <v>0</v>
      </c>
      <c r="AH14" s="6">
        <v>4972</v>
      </c>
      <c r="AI14" s="6">
        <v>32861.56</v>
      </c>
      <c r="AJ14" s="6">
        <v>13870.01</v>
      </c>
      <c r="AK14" s="6">
        <v>170060.93</v>
      </c>
      <c r="AL14" s="6">
        <v>12349.79</v>
      </c>
      <c r="AM14" s="6">
        <v>54742</v>
      </c>
      <c r="AN14" s="6">
        <v>4992</v>
      </c>
      <c r="AO14" s="6">
        <v>37120.71</v>
      </c>
      <c r="AP14" s="6">
        <v>4992</v>
      </c>
      <c r="AQ14" s="6">
        <v>4992</v>
      </c>
      <c r="AR14" s="6">
        <v>4936</v>
      </c>
      <c r="AS14" s="6">
        <v>0</v>
      </c>
      <c r="AT14" s="6">
        <v>4972</v>
      </c>
      <c r="AU14" s="6">
        <v>32861.56</v>
      </c>
      <c r="AV14" s="6">
        <v>13870.01</v>
      </c>
      <c r="AW14" s="6">
        <v>170060.93</v>
      </c>
      <c r="AX14" s="6">
        <v>12349.79</v>
      </c>
      <c r="AY14" s="6">
        <v>51950</v>
      </c>
      <c r="AZ14" s="6">
        <v>14199.97</v>
      </c>
      <c r="BA14" s="6">
        <v>14388</v>
      </c>
      <c r="BB14" s="6">
        <v>45674.239999999998</v>
      </c>
      <c r="BC14" s="6">
        <v>32967</v>
      </c>
      <c r="BD14" s="6">
        <v>5277.75</v>
      </c>
      <c r="BE14" s="6">
        <v>0</v>
      </c>
      <c r="BF14" s="6">
        <v>4972</v>
      </c>
      <c r="BG14" s="6">
        <v>32861.56</v>
      </c>
      <c r="BH14" s="6">
        <v>13870.01</v>
      </c>
      <c r="BI14" s="6">
        <v>170060.93</v>
      </c>
      <c r="BJ14" s="6">
        <v>12349.79</v>
      </c>
      <c r="BK14" s="6">
        <v>51950</v>
      </c>
      <c r="BL14" s="6">
        <v>14199.97</v>
      </c>
      <c r="BM14" s="6">
        <v>14388</v>
      </c>
      <c r="BN14" s="6">
        <v>45674.239999999998</v>
      </c>
      <c r="BO14" s="6">
        <v>32967</v>
      </c>
      <c r="BP14" s="6">
        <f>5277.75+173056.92</f>
        <v>178334.67</v>
      </c>
    </row>
    <row r="15" spans="1:68" x14ac:dyDescent="0.35">
      <c r="A15" s="28">
        <v>3000</v>
      </c>
      <c r="B15" s="15" t="s">
        <v>45</v>
      </c>
      <c r="C15" s="6">
        <f t="shared" ref="C15:T15" si="6">SUM(C16:C18)</f>
        <v>5763921</v>
      </c>
      <c r="D15" s="6">
        <f t="shared" si="6"/>
        <v>5489030.7599999998</v>
      </c>
      <c r="E15" s="6">
        <f t="shared" si="6"/>
        <v>5480590.8599999994</v>
      </c>
      <c r="F15" s="6">
        <f t="shared" si="6"/>
        <v>5480590.8599999994</v>
      </c>
      <c r="G15" s="6">
        <f t="shared" si="6"/>
        <v>5886562.5799999991</v>
      </c>
      <c r="H15" s="6">
        <f t="shared" ref="H15" si="7">SUM(H16:H18)</f>
        <v>6147037.4199999999</v>
      </c>
      <c r="I15" s="6">
        <f t="shared" si="6"/>
        <v>361550</v>
      </c>
      <c r="J15" s="6">
        <f t="shared" si="6"/>
        <v>409534</v>
      </c>
      <c r="K15" s="6">
        <f t="shared" si="6"/>
        <v>520120</v>
      </c>
      <c r="L15" s="6">
        <f t="shared" si="6"/>
        <v>368406.64</v>
      </c>
      <c r="M15" s="6">
        <f t="shared" si="6"/>
        <v>540066.64</v>
      </c>
      <c r="N15" s="6">
        <f t="shared" si="6"/>
        <v>394806.64</v>
      </c>
      <c r="O15" s="6">
        <f t="shared" si="6"/>
        <v>795686.64</v>
      </c>
      <c r="P15" s="6">
        <f t="shared" si="6"/>
        <v>520914.64</v>
      </c>
      <c r="Q15" s="6">
        <f t="shared" si="6"/>
        <v>565693.64</v>
      </c>
      <c r="R15" s="6">
        <f t="shared" si="6"/>
        <v>325906.64</v>
      </c>
      <c r="S15" s="6">
        <f t="shared" si="6"/>
        <v>342938.64</v>
      </c>
      <c r="T15" s="6">
        <f t="shared" si="6"/>
        <v>343406.64</v>
      </c>
      <c r="U15" s="6">
        <f t="shared" ref="U15:AF15" si="8">SUM(U16:U18)</f>
        <v>163186.35999999999</v>
      </c>
      <c r="V15" s="6">
        <f t="shared" si="8"/>
        <v>286654.05</v>
      </c>
      <c r="W15" s="6">
        <f t="shared" si="8"/>
        <v>521833.72000000003</v>
      </c>
      <c r="X15" s="6">
        <f t="shared" si="8"/>
        <v>407181.89</v>
      </c>
      <c r="Y15" s="6">
        <f t="shared" si="8"/>
        <v>727305.5</v>
      </c>
      <c r="Z15" s="6">
        <f t="shared" si="8"/>
        <v>479882.5</v>
      </c>
      <c r="AA15" s="6">
        <f t="shared" si="8"/>
        <v>795686.64</v>
      </c>
      <c r="AB15" s="6">
        <f t="shared" si="8"/>
        <v>520914.64</v>
      </c>
      <c r="AC15" s="6">
        <f t="shared" si="8"/>
        <v>565693.64</v>
      </c>
      <c r="AD15" s="6">
        <f t="shared" si="8"/>
        <v>325906.64</v>
      </c>
      <c r="AE15" s="6">
        <f t="shared" si="8"/>
        <v>342938.64</v>
      </c>
      <c r="AF15" s="6">
        <f t="shared" si="8"/>
        <v>343406.64</v>
      </c>
      <c r="AG15" s="6">
        <f t="shared" ref="AG15:AR15" si="9">SUM(AG16:AG18)</f>
        <v>163186.35999999999</v>
      </c>
      <c r="AH15" s="6">
        <f t="shared" si="9"/>
        <v>286654.05</v>
      </c>
      <c r="AI15" s="6">
        <f t="shared" si="9"/>
        <v>521833.72000000003</v>
      </c>
      <c r="AJ15" s="6">
        <f t="shared" si="9"/>
        <v>281105.64</v>
      </c>
      <c r="AK15" s="6">
        <f t="shared" si="9"/>
        <v>355568.6</v>
      </c>
      <c r="AL15" s="6">
        <f t="shared" si="9"/>
        <v>309679.62</v>
      </c>
      <c r="AM15" s="6">
        <f t="shared" si="9"/>
        <v>898695.12</v>
      </c>
      <c r="AN15" s="6">
        <f t="shared" si="9"/>
        <v>544914.64</v>
      </c>
      <c r="AO15" s="6">
        <f t="shared" si="9"/>
        <v>1106701.19</v>
      </c>
      <c r="AP15" s="6">
        <f t="shared" si="9"/>
        <v>325906.64</v>
      </c>
      <c r="AQ15" s="6">
        <f t="shared" si="9"/>
        <v>342938.64</v>
      </c>
      <c r="AR15" s="6">
        <f t="shared" si="9"/>
        <v>343406.64</v>
      </c>
      <c r="AS15" s="6">
        <f t="shared" ref="AS15:BD15" si="10">SUM(AS16:AS18)</f>
        <v>163186.35999999999</v>
      </c>
      <c r="AT15" s="6">
        <f t="shared" si="10"/>
        <v>286654.05</v>
      </c>
      <c r="AU15" s="6">
        <f t="shared" si="10"/>
        <v>521833.72000000003</v>
      </c>
      <c r="AV15" s="6">
        <f t="shared" si="10"/>
        <v>281105.64</v>
      </c>
      <c r="AW15" s="6">
        <f t="shared" si="10"/>
        <v>355568.6</v>
      </c>
      <c r="AX15" s="6">
        <f t="shared" si="10"/>
        <v>309679.62</v>
      </c>
      <c r="AY15" s="6">
        <f t="shared" si="10"/>
        <v>737597.94</v>
      </c>
      <c r="AZ15" s="6">
        <f t="shared" si="10"/>
        <v>295909.71000000002</v>
      </c>
      <c r="BA15" s="6">
        <f t="shared" si="10"/>
        <v>650261.27</v>
      </c>
      <c r="BB15" s="6">
        <f t="shared" si="10"/>
        <v>846204.16</v>
      </c>
      <c r="BC15" s="6">
        <f t="shared" si="10"/>
        <v>721777.66</v>
      </c>
      <c r="BD15" s="6">
        <f t="shared" si="10"/>
        <v>716783.85000000009</v>
      </c>
      <c r="BE15" s="6">
        <f t="shared" ref="BE15:BP15" si="11">SUM(BE16:BE18)</f>
        <v>163186.35999999999</v>
      </c>
      <c r="BF15" s="6">
        <f t="shared" si="11"/>
        <v>286654.05</v>
      </c>
      <c r="BG15" s="6">
        <f t="shared" si="11"/>
        <v>521833.72000000003</v>
      </c>
      <c r="BH15" s="6">
        <f t="shared" si="11"/>
        <v>281105.64</v>
      </c>
      <c r="BI15" s="6">
        <f t="shared" si="11"/>
        <v>355568.6</v>
      </c>
      <c r="BJ15" s="6">
        <f t="shared" si="11"/>
        <v>309679.62</v>
      </c>
      <c r="BK15" s="6">
        <f t="shared" si="11"/>
        <v>737597.94</v>
      </c>
      <c r="BL15" s="6">
        <f t="shared" si="11"/>
        <v>295909.71000000002</v>
      </c>
      <c r="BM15" s="6">
        <f t="shared" si="11"/>
        <v>650261.27</v>
      </c>
      <c r="BN15" s="6">
        <f t="shared" si="11"/>
        <v>846204.16</v>
      </c>
      <c r="BO15" s="6">
        <f t="shared" si="11"/>
        <v>721777.66</v>
      </c>
      <c r="BP15" s="6">
        <f t="shared" si="11"/>
        <v>977258.69000000006</v>
      </c>
    </row>
    <row r="16" spans="1:68" x14ac:dyDescent="0.35">
      <c r="A16" s="28"/>
      <c r="B16" s="18" t="s">
        <v>5</v>
      </c>
      <c r="C16" s="6">
        <f>5504525-150000</f>
        <v>5354525</v>
      </c>
      <c r="D16" s="6">
        <f>SUM(I16:T16)</f>
        <v>5079634.76</v>
      </c>
      <c r="E16" s="6">
        <f>SUM(U16:AF16)</f>
        <v>5062855.9899999993</v>
      </c>
      <c r="F16" s="6">
        <f>SUM(AG16:AR16)</f>
        <v>5062855.9899999993</v>
      </c>
      <c r="G16" s="6">
        <f>SUM(AS16:BD16)</f>
        <v>5293487.1899999995</v>
      </c>
      <c r="H16" s="6">
        <f>SUM(BE16:BP16)</f>
        <v>5359802.07</v>
      </c>
      <c r="I16" s="6">
        <v>355550</v>
      </c>
      <c r="J16" s="6">
        <v>409534</v>
      </c>
      <c r="K16" s="6">
        <v>412752</v>
      </c>
      <c r="L16" s="6">
        <v>289406.64</v>
      </c>
      <c r="M16" s="6">
        <v>517066.64</v>
      </c>
      <c r="N16" s="6">
        <v>394806.64</v>
      </c>
      <c r="O16" s="6">
        <f>792206.64-150000</f>
        <v>642206.64</v>
      </c>
      <c r="P16" s="6">
        <v>487366.64</v>
      </c>
      <c r="Q16" s="6">
        <v>565693.64</v>
      </c>
      <c r="R16" s="6">
        <v>318906.64</v>
      </c>
      <c r="S16" s="6">
        <v>342938.64</v>
      </c>
      <c r="T16" s="6">
        <v>343406.64</v>
      </c>
      <c r="U16" s="6">
        <v>163186.35999999999</v>
      </c>
      <c r="V16" s="6">
        <v>281224.67</v>
      </c>
      <c r="W16" s="6">
        <v>430954.39</v>
      </c>
      <c r="X16" s="6">
        <v>328181.89</v>
      </c>
      <c r="Y16" s="6">
        <v>679897.5</v>
      </c>
      <c r="Z16" s="6">
        <v>478892.34</v>
      </c>
      <c r="AA16" s="6">
        <v>642206.64</v>
      </c>
      <c r="AB16" s="6">
        <v>487366.64</v>
      </c>
      <c r="AC16" s="6">
        <v>565693.64</v>
      </c>
      <c r="AD16" s="6">
        <v>318906.64</v>
      </c>
      <c r="AE16" s="6">
        <v>342938.64</v>
      </c>
      <c r="AF16" s="6">
        <v>343406.64</v>
      </c>
      <c r="AG16" s="6">
        <v>163186.35999999999</v>
      </c>
      <c r="AH16" s="6">
        <v>281224.67</v>
      </c>
      <c r="AI16" s="6">
        <v>430954.39</v>
      </c>
      <c r="AJ16" s="6">
        <v>281105.64</v>
      </c>
      <c r="AK16" s="6">
        <v>332561.48</v>
      </c>
      <c r="AL16" s="6">
        <v>309679.62</v>
      </c>
      <c r="AM16" s="6">
        <v>731815.12</v>
      </c>
      <c r="AN16" s="6">
        <v>511366.64</v>
      </c>
      <c r="AO16" s="6">
        <v>1015710.15</v>
      </c>
      <c r="AP16" s="6">
        <v>318906.64</v>
      </c>
      <c r="AQ16" s="6">
        <v>342938.64</v>
      </c>
      <c r="AR16" s="6">
        <v>343406.64</v>
      </c>
      <c r="AS16" s="6">
        <v>163186.35999999999</v>
      </c>
      <c r="AT16" s="6">
        <v>281224.67</v>
      </c>
      <c r="AU16" s="6">
        <v>430954.39</v>
      </c>
      <c r="AV16" s="6">
        <v>281105.64</v>
      </c>
      <c r="AW16" s="6">
        <v>332561.48</v>
      </c>
      <c r="AX16" s="6">
        <v>309679.62</v>
      </c>
      <c r="AY16" s="6">
        <v>720717.94</v>
      </c>
      <c r="AZ16" s="6">
        <v>287001.71000000002</v>
      </c>
      <c r="BA16" s="6">
        <f>632429.27-150000</f>
        <v>482429.27</v>
      </c>
      <c r="BB16" s="6">
        <v>634123.64</v>
      </c>
      <c r="BC16" s="6">
        <v>654777.66</v>
      </c>
      <c r="BD16" s="6">
        <v>715724.81</v>
      </c>
      <c r="BE16" s="6">
        <v>163186.35999999999</v>
      </c>
      <c r="BF16" s="6">
        <v>281224.67</v>
      </c>
      <c r="BG16" s="6">
        <v>430954.39</v>
      </c>
      <c r="BH16" s="6">
        <v>281105.64</v>
      </c>
      <c r="BI16" s="6">
        <v>332561.48</v>
      </c>
      <c r="BJ16" s="6">
        <v>309679.62</v>
      </c>
      <c r="BK16" s="6">
        <v>720717.94</v>
      </c>
      <c r="BL16" s="6">
        <v>287001.71000000002</v>
      </c>
      <c r="BM16" s="6">
        <f>632429.27-150000</f>
        <v>482429.27</v>
      </c>
      <c r="BN16" s="6">
        <v>634123.64</v>
      </c>
      <c r="BO16" s="6">
        <v>654777.66</v>
      </c>
      <c r="BP16" s="6">
        <f>715724.81+66314.88</f>
        <v>782039.69000000006</v>
      </c>
    </row>
    <row r="17" spans="1:68" ht="30" x14ac:dyDescent="0.35">
      <c r="A17" s="28"/>
      <c r="B17" s="20" t="s">
        <v>6</v>
      </c>
      <c r="C17" s="6">
        <v>150000</v>
      </c>
      <c r="D17" s="6">
        <f>SUM(I17:T17)</f>
        <v>150000</v>
      </c>
      <c r="E17" s="6">
        <f>SUM(U17:AF17)</f>
        <v>150000</v>
      </c>
      <c r="F17" s="6">
        <f>SUM(AG17:AR17)</f>
        <v>150000</v>
      </c>
      <c r="G17" s="6">
        <f>SUM(AS17:BD17)</f>
        <v>150000</v>
      </c>
      <c r="H17" s="6">
        <f>SUM(BE17:BP17)</f>
        <v>150000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150000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150000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150000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150000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150000</v>
      </c>
      <c r="BN17" s="6">
        <v>0</v>
      </c>
      <c r="BO17" s="6">
        <v>0</v>
      </c>
      <c r="BP17" s="6">
        <v>0</v>
      </c>
    </row>
    <row r="18" spans="1:68" x14ac:dyDescent="0.35">
      <c r="A18" s="28"/>
      <c r="B18" s="20" t="s">
        <v>7</v>
      </c>
      <c r="C18" s="6">
        <v>259396</v>
      </c>
      <c r="D18" s="6">
        <f>SUM(I18:T18)</f>
        <v>259396</v>
      </c>
      <c r="E18" s="6">
        <f>SUM(U18:AF18)</f>
        <v>267734.87</v>
      </c>
      <c r="F18" s="6">
        <f>SUM(AG18:AR18)</f>
        <v>267734.87</v>
      </c>
      <c r="G18" s="6">
        <f>SUM(AS18:BD18)</f>
        <v>443075.38999999996</v>
      </c>
      <c r="H18" s="6">
        <f>SUM(BE18:BP18)</f>
        <v>637235.35</v>
      </c>
      <c r="I18" s="6">
        <v>6000</v>
      </c>
      <c r="J18" s="6">
        <v>0</v>
      </c>
      <c r="K18" s="6">
        <v>107368</v>
      </c>
      <c r="L18" s="6">
        <v>79000</v>
      </c>
      <c r="M18" s="6">
        <v>23000</v>
      </c>
      <c r="N18" s="6">
        <v>0</v>
      </c>
      <c r="O18" s="6">
        <v>3480</v>
      </c>
      <c r="P18" s="6">
        <v>33548</v>
      </c>
      <c r="Q18" s="6">
        <v>0</v>
      </c>
      <c r="R18" s="6">
        <v>7000</v>
      </c>
      <c r="S18" s="6">
        <v>0</v>
      </c>
      <c r="T18" s="6">
        <v>0</v>
      </c>
      <c r="U18" s="6">
        <v>0</v>
      </c>
      <c r="V18" s="6">
        <v>5429.38</v>
      </c>
      <c r="W18" s="6">
        <v>90879.33</v>
      </c>
      <c r="X18" s="6">
        <v>79000</v>
      </c>
      <c r="Y18" s="6">
        <v>47408</v>
      </c>
      <c r="Z18" s="6">
        <v>990.16</v>
      </c>
      <c r="AA18" s="6">
        <v>3480</v>
      </c>
      <c r="AB18" s="6">
        <v>33548</v>
      </c>
      <c r="AC18" s="6">
        <v>0</v>
      </c>
      <c r="AD18" s="6">
        <v>7000</v>
      </c>
      <c r="AE18" s="6">
        <v>0</v>
      </c>
      <c r="AF18" s="6">
        <v>0</v>
      </c>
      <c r="AG18" s="6">
        <v>0</v>
      </c>
      <c r="AH18" s="6">
        <v>5429.38</v>
      </c>
      <c r="AI18" s="6">
        <v>90879.33</v>
      </c>
      <c r="AJ18" s="6">
        <v>0</v>
      </c>
      <c r="AK18" s="6">
        <v>23007.119999999999</v>
      </c>
      <c r="AL18" s="6">
        <v>0</v>
      </c>
      <c r="AM18" s="6">
        <v>16880</v>
      </c>
      <c r="AN18" s="6">
        <v>33548</v>
      </c>
      <c r="AO18" s="6">
        <v>90991.039999999994</v>
      </c>
      <c r="AP18" s="6">
        <v>7000</v>
      </c>
      <c r="AQ18" s="6">
        <v>0</v>
      </c>
      <c r="AR18" s="6">
        <v>0</v>
      </c>
      <c r="AS18" s="6">
        <v>0</v>
      </c>
      <c r="AT18" s="6">
        <v>5429.38</v>
      </c>
      <c r="AU18" s="6">
        <v>90879.33</v>
      </c>
      <c r="AV18" s="6">
        <v>0</v>
      </c>
      <c r="AW18" s="6">
        <v>23007.119999999999</v>
      </c>
      <c r="AX18" s="6">
        <v>0</v>
      </c>
      <c r="AY18" s="6">
        <v>16880</v>
      </c>
      <c r="AZ18" s="6">
        <v>8908</v>
      </c>
      <c r="BA18" s="6">
        <v>17832</v>
      </c>
      <c r="BB18" s="6">
        <v>212080.52</v>
      </c>
      <c r="BC18" s="6">
        <v>67000</v>
      </c>
      <c r="BD18" s="6">
        <v>1059.04</v>
      </c>
      <c r="BE18" s="6">
        <v>0</v>
      </c>
      <c r="BF18" s="6">
        <v>5429.38</v>
      </c>
      <c r="BG18" s="6">
        <v>90879.33</v>
      </c>
      <c r="BH18" s="6">
        <v>0</v>
      </c>
      <c r="BI18" s="6">
        <v>23007.119999999999</v>
      </c>
      <c r="BJ18" s="6">
        <v>0</v>
      </c>
      <c r="BK18" s="6">
        <v>16880</v>
      </c>
      <c r="BL18" s="6">
        <v>8908</v>
      </c>
      <c r="BM18" s="6">
        <v>17832</v>
      </c>
      <c r="BN18" s="6">
        <v>212080.52</v>
      </c>
      <c r="BO18" s="6">
        <v>67000</v>
      </c>
      <c r="BP18" s="6">
        <f>1059.04+194159.96</f>
        <v>195219</v>
      </c>
    </row>
    <row r="19" spans="1:68" x14ac:dyDescent="0.35">
      <c r="A19" s="27">
        <v>5000</v>
      </c>
      <c r="B19" s="15" t="s">
        <v>45</v>
      </c>
      <c r="C19" s="6">
        <f t="shared" ref="C19:T19" si="12">SUM(C20:C22)</f>
        <v>694014</v>
      </c>
      <c r="D19" s="6">
        <f t="shared" si="12"/>
        <v>694014</v>
      </c>
      <c r="E19" s="6">
        <f t="shared" si="12"/>
        <v>694014</v>
      </c>
      <c r="F19" s="6">
        <f t="shared" si="12"/>
        <v>694014</v>
      </c>
      <c r="G19" s="6">
        <f t="shared" si="12"/>
        <v>694014</v>
      </c>
      <c r="H19" s="6">
        <f t="shared" ref="H19" si="13">SUM(H20:H22)</f>
        <v>14472385.800000001</v>
      </c>
      <c r="I19" s="6">
        <f t="shared" si="12"/>
        <v>0</v>
      </c>
      <c r="J19" s="6">
        <f t="shared" si="12"/>
        <v>0</v>
      </c>
      <c r="K19" s="6">
        <f t="shared" si="12"/>
        <v>0</v>
      </c>
      <c r="L19" s="6">
        <f t="shared" si="12"/>
        <v>0</v>
      </c>
      <c r="M19" s="6">
        <f t="shared" si="12"/>
        <v>0</v>
      </c>
      <c r="N19" s="6">
        <f t="shared" si="12"/>
        <v>0</v>
      </c>
      <c r="O19" s="6">
        <f t="shared" si="12"/>
        <v>0</v>
      </c>
      <c r="P19" s="6">
        <f t="shared" si="12"/>
        <v>0</v>
      </c>
      <c r="Q19" s="6">
        <f t="shared" si="12"/>
        <v>0</v>
      </c>
      <c r="R19" s="6">
        <f t="shared" si="12"/>
        <v>0</v>
      </c>
      <c r="S19" s="6">
        <f t="shared" si="12"/>
        <v>694014</v>
      </c>
      <c r="T19" s="6">
        <f t="shared" si="12"/>
        <v>0</v>
      </c>
      <c r="U19" s="6">
        <f t="shared" ref="U19:AF19" si="14">SUM(U20:U22)</f>
        <v>0</v>
      </c>
      <c r="V19" s="6">
        <f t="shared" si="14"/>
        <v>0</v>
      </c>
      <c r="W19" s="6">
        <f t="shared" si="14"/>
        <v>0</v>
      </c>
      <c r="X19" s="6">
        <f t="shared" si="14"/>
        <v>0</v>
      </c>
      <c r="Y19" s="6">
        <f t="shared" si="14"/>
        <v>0</v>
      </c>
      <c r="Z19" s="6">
        <f t="shared" si="14"/>
        <v>0</v>
      </c>
      <c r="AA19" s="6">
        <f t="shared" si="14"/>
        <v>0</v>
      </c>
      <c r="AB19" s="6">
        <f t="shared" si="14"/>
        <v>0</v>
      </c>
      <c r="AC19" s="6">
        <f t="shared" si="14"/>
        <v>0</v>
      </c>
      <c r="AD19" s="6">
        <f t="shared" si="14"/>
        <v>0</v>
      </c>
      <c r="AE19" s="6">
        <f t="shared" si="14"/>
        <v>694014</v>
      </c>
      <c r="AF19" s="6">
        <f t="shared" si="14"/>
        <v>0</v>
      </c>
      <c r="AG19" s="6">
        <f t="shared" ref="AG19:AR19" si="15">SUM(AG20:AG22)</f>
        <v>0</v>
      </c>
      <c r="AH19" s="6">
        <f t="shared" si="15"/>
        <v>0</v>
      </c>
      <c r="AI19" s="6">
        <f t="shared" si="15"/>
        <v>0</v>
      </c>
      <c r="AJ19" s="6">
        <f t="shared" si="15"/>
        <v>0</v>
      </c>
      <c r="AK19" s="6">
        <f t="shared" si="15"/>
        <v>0</v>
      </c>
      <c r="AL19" s="6">
        <f t="shared" si="15"/>
        <v>0</v>
      </c>
      <c r="AM19" s="6">
        <f t="shared" si="15"/>
        <v>0</v>
      </c>
      <c r="AN19" s="6">
        <f t="shared" si="15"/>
        <v>0</v>
      </c>
      <c r="AO19" s="6">
        <f t="shared" si="15"/>
        <v>0</v>
      </c>
      <c r="AP19" s="6">
        <f t="shared" si="15"/>
        <v>0</v>
      </c>
      <c r="AQ19" s="6">
        <f t="shared" si="15"/>
        <v>694014</v>
      </c>
      <c r="AR19" s="6">
        <f t="shared" si="15"/>
        <v>0</v>
      </c>
      <c r="AS19" s="6">
        <f t="shared" ref="AS19:BD19" si="16">SUM(AS20:AS22)</f>
        <v>0</v>
      </c>
      <c r="AT19" s="6">
        <f t="shared" si="16"/>
        <v>0</v>
      </c>
      <c r="AU19" s="6">
        <f t="shared" si="16"/>
        <v>0</v>
      </c>
      <c r="AV19" s="6">
        <f t="shared" si="16"/>
        <v>0</v>
      </c>
      <c r="AW19" s="6">
        <f t="shared" si="16"/>
        <v>0</v>
      </c>
      <c r="AX19" s="6">
        <f t="shared" si="16"/>
        <v>0</v>
      </c>
      <c r="AY19" s="6">
        <f t="shared" si="16"/>
        <v>0</v>
      </c>
      <c r="AZ19" s="6">
        <f t="shared" si="16"/>
        <v>0</v>
      </c>
      <c r="BA19" s="6">
        <f t="shared" si="16"/>
        <v>0</v>
      </c>
      <c r="BB19" s="6">
        <f t="shared" si="16"/>
        <v>0</v>
      </c>
      <c r="BC19" s="6">
        <f t="shared" si="16"/>
        <v>694014</v>
      </c>
      <c r="BD19" s="6">
        <f t="shared" si="16"/>
        <v>0</v>
      </c>
      <c r="BE19" s="6">
        <f t="shared" ref="BE19:BP19" si="17">SUM(BE20:BE22)</f>
        <v>0</v>
      </c>
      <c r="BF19" s="6">
        <f t="shared" si="17"/>
        <v>0</v>
      </c>
      <c r="BG19" s="6">
        <f t="shared" si="17"/>
        <v>0</v>
      </c>
      <c r="BH19" s="6">
        <f t="shared" si="17"/>
        <v>0</v>
      </c>
      <c r="BI19" s="6">
        <f t="shared" si="17"/>
        <v>0</v>
      </c>
      <c r="BJ19" s="6">
        <f t="shared" si="17"/>
        <v>0</v>
      </c>
      <c r="BK19" s="6">
        <f t="shared" si="17"/>
        <v>0</v>
      </c>
      <c r="BL19" s="6">
        <f t="shared" si="17"/>
        <v>0</v>
      </c>
      <c r="BM19" s="6">
        <f t="shared" si="17"/>
        <v>0</v>
      </c>
      <c r="BN19" s="6">
        <f t="shared" si="17"/>
        <v>0</v>
      </c>
      <c r="BO19" s="6">
        <f t="shared" si="17"/>
        <v>694014</v>
      </c>
      <c r="BP19" s="6">
        <f t="shared" si="17"/>
        <v>13778371.800000001</v>
      </c>
    </row>
    <row r="20" spans="1:68" x14ac:dyDescent="0.35">
      <c r="A20" s="27"/>
      <c r="B20" s="18" t="s">
        <v>5</v>
      </c>
      <c r="C20" s="6">
        <v>694014</v>
      </c>
      <c r="D20" s="6">
        <f>SUM(I20:T20)</f>
        <v>694014</v>
      </c>
      <c r="E20" s="6">
        <f>SUM(U20:AF20)</f>
        <v>694014</v>
      </c>
      <c r="F20" s="6">
        <f>SUM(AG20:AR20)</f>
        <v>694014</v>
      </c>
      <c r="G20" s="6">
        <f>SUM(AS20:BD20)</f>
        <v>694014</v>
      </c>
      <c r="H20" s="6">
        <f>SUM(BE20:BP20)</f>
        <v>14426386.060000001</v>
      </c>
      <c r="I20" s="6">
        <f t="shared" ref="I20:I22" si="18">SUM(I21:I21)</f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694014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694014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694014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694014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694014</v>
      </c>
      <c r="BP20" s="6">
        <v>13732372.060000001</v>
      </c>
    </row>
    <row r="21" spans="1:68" ht="30" x14ac:dyDescent="0.35">
      <c r="A21" s="27"/>
      <c r="B21" s="20" t="s">
        <v>6</v>
      </c>
      <c r="C21" s="6">
        <v>0</v>
      </c>
      <c r="D21" s="6">
        <f>SUM(I21:T21)</f>
        <v>0</v>
      </c>
      <c r="E21" s="6">
        <f>SUM(U21:AF21)</f>
        <v>0</v>
      </c>
      <c r="F21" s="6">
        <f>SUM(AG21:AR21)</f>
        <v>0</v>
      </c>
      <c r="G21" s="6">
        <f>SUM(AS21:BD21)</f>
        <v>0</v>
      </c>
      <c r="H21" s="6">
        <f>SUM(BE21:BP21)</f>
        <v>0</v>
      </c>
      <c r="I21" s="6">
        <f t="shared" si="18"/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</row>
    <row r="22" spans="1:68" x14ac:dyDescent="0.35">
      <c r="A22" s="27"/>
      <c r="B22" s="20" t="s">
        <v>7</v>
      </c>
      <c r="C22" s="6">
        <v>0</v>
      </c>
      <c r="D22" s="6">
        <f>SUM(I22:T22)</f>
        <v>0</v>
      </c>
      <c r="E22" s="6">
        <f>SUM(U22:AF22)</f>
        <v>0</v>
      </c>
      <c r="F22" s="6">
        <f>SUM(AG22:AR22)</f>
        <v>0</v>
      </c>
      <c r="G22" s="6">
        <f>SUM(AS22:BD22)</f>
        <v>0</v>
      </c>
      <c r="H22" s="6">
        <f>SUM(BE22:BP22)</f>
        <v>45999.74</v>
      </c>
      <c r="I22" s="6">
        <f t="shared" si="18"/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45999.74</v>
      </c>
    </row>
    <row r="23" spans="1:68" hidden="1" x14ac:dyDescent="0.35">
      <c r="A23" s="27"/>
      <c r="B23" s="27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</row>
    <row r="24" spans="1:68" x14ac:dyDescent="0.35">
      <c r="A24" s="29" t="s">
        <v>8</v>
      </c>
      <c r="B24" s="29" t="s">
        <v>8</v>
      </c>
      <c r="C24" s="30">
        <f t="shared" ref="C24:T24" si="19">+C11+C15+C19</f>
        <v>8391455</v>
      </c>
      <c r="D24" s="30">
        <f t="shared" si="19"/>
        <v>7875631</v>
      </c>
      <c r="E24" s="30">
        <f t="shared" si="19"/>
        <v>7867191.0999999996</v>
      </c>
      <c r="F24" s="30">
        <f t="shared" si="19"/>
        <v>7867191.0999999996</v>
      </c>
      <c r="G24" s="30">
        <f t="shared" si="19"/>
        <v>8273162.8199999984</v>
      </c>
      <c r="H24" s="30">
        <f t="shared" ref="H24" si="20">+H11+H15+H19</f>
        <v>23735392.82</v>
      </c>
      <c r="I24" s="30">
        <f t="shared" si="19"/>
        <v>416542</v>
      </c>
      <c r="J24" s="30">
        <f t="shared" si="19"/>
        <v>480526</v>
      </c>
      <c r="K24" s="30">
        <f t="shared" si="19"/>
        <v>797904</v>
      </c>
      <c r="L24" s="30">
        <f t="shared" si="19"/>
        <v>423398.64</v>
      </c>
      <c r="M24" s="30">
        <f t="shared" si="19"/>
        <v>882772.64</v>
      </c>
      <c r="N24" s="30">
        <f t="shared" si="19"/>
        <v>445798.64</v>
      </c>
      <c r="O24" s="30">
        <f t="shared" si="19"/>
        <v>892428.64</v>
      </c>
      <c r="P24" s="30">
        <f t="shared" si="19"/>
        <v>1010888.88</v>
      </c>
      <c r="Q24" s="30">
        <f t="shared" si="19"/>
        <v>632685.64</v>
      </c>
      <c r="R24" s="30">
        <f t="shared" si="19"/>
        <v>392898.64</v>
      </c>
      <c r="S24" s="30">
        <f t="shared" si="19"/>
        <v>1099944.6400000001</v>
      </c>
      <c r="T24" s="30">
        <f t="shared" si="19"/>
        <v>399842.64</v>
      </c>
      <c r="U24" s="30">
        <f t="shared" ref="U24:AF24" si="21">+U11+U15+U19</f>
        <v>187297.36</v>
      </c>
      <c r="V24" s="30">
        <f t="shared" si="21"/>
        <v>331747.68</v>
      </c>
      <c r="W24" s="30">
        <f t="shared" si="21"/>
        <v>589220</v>
      </c>
      <c r="X24" s="30">
        <f t="shared" si="21"/>
        <v>476287.89</v>
      </c>
      <c r="Y24" s="30">
        <f t="shared" si="21"/>
        <v>1292989.1499999999</v>
      </c>
      <c r="Z24" s="30">
        <f t="shared" si="21"/>
        <v>560959.93999999994</v>
      </c>
      <c r="AA24" s="30">
        <f t="shared" si="21"/>
        <v>892428.64</v>
      </c>
      <c r="AB24" s="30">
        <f t="shared" si="21"/>
        <v>1010888.88</v>
      </c>
      <c r="AC24" s="30">
        <f t="shared" si="21"/>
        <v>632685.64</v>
      </c>
      <c r="AD24" s="30">
        <f t="shared" si="21"/>
        <v>392898.64</v>
      </c>
      <c r="AE24" s="30">
        <f t="shared" si="21"/>
        <v>1099944.6400000001</v>
      </c>
      <c r="AF24" s="30">
        <f t="shared" si="21"/>
        <v>399842.64</v>
      </c>
      <c r="AG24" s="30">
        <f t="shared" ref="AG24:AR24" si="22">+AG11+AG15+AG19</f>
        <v>187297.36</v>
      </c>
      <c r="AH24" s="30">
        <f t="shared" si="22"/>
        <v>331747.68</v>
      </c>
      <c r="AI24" s="30">
        <f t="shared" si="22"/>
        <v>589220</v>
      </c>
      <c r="AJ24" s="30">
        <f t="shared" si="22"/>
        <v>335276.37</v>
      </c>
      <c r="AK24" s="30">
        <f t="shared" si="22"/>
        <v>571725.30999999994</v>
      </c>
      <c r="AL24" s="30">
        <f t="shared" si="22"/>
        <v>360855.32</v>
      </c>
      <c r="AM24" s="30">
        <f t="shared" si="22"/>
        <v>1041811.9</v>
      </c>
      <c r="AN24" s="30">
        <f t="shared" si="22"/>
        <v>1249103.8799999999</v>
      </c>
      <c r="AO24" s="30">
        <f t="shared" si="22"/>
        <v>1307467.3599999999</v>
      </c>
      <c r="AP24" s="30">
        <f t="shared" si="22"/>
        <v>392898.64</v>
      </c>
      <c r="AQ24" s="30">
        <f t="shared" si="22"/>
        <v>1099944.6400000001</v>
      </c>
      <c r="AR24" s="30">
        <f t="shared" si="22"/>
        <v>399842.64</v>
      </c>
      <c r="AS24" s="30">
        <f t="shared" ref="AS24:BD24" si="23">+AS11+AS15+AS19</f>
        <v>187297.36</v>
      </c>
      <c r="AT24" s="30">
        <f t="shared" si="23"/>
        <v>331747.68</v>
      </c>
      <c r="AU24" s="30">
        <f t="shared" si="23"/>
        <v>589220</v>
      </c>
      <c r="AV24" s="30">
        <f t="shared" si="23"/>
        <v>335276.37</v>
      </c>
      <c r="AW24" s="30">
        <f t="shared" si="23"/>
        <v>571725.30999999994</v>
      </c>
      <c r="AX24" s="30">
        <f t="shared" si="23"/>
        <v>360855.32</v>
      </c>
      <c r="AY24" s="30">
        <f t="shared" si="23"/>
        <v>848341.35</v>
      </c>
      <c r="AZ24" s="30">
        <f t="shared" si="23"/>
        <v>369122.52</v>
      </c>
      <c r="BA24" s="30">
        <f t="shared" si="23"/>
        <v>781834.38</v>
      </c>
      <c r="BB24" s="30">
        <f t="shared" si="23"/>
        <v>1195844.8999999999</v>
      </c>
      <c r="BC24" s="30">
        <f t="shared" si="23"/>
        <v>1909835.4</v>
      </c>
      <c r="BD24" s="30">
        <f t="shared" si="23"/>
        <v>792062.2300000001</v>
      </c>
      <c r="BE24" s="30">
        <f t="shared" ref="BE24:BP24" si="24">+BE11+BE15+BE19</f>
        <v>187297.36</v>
      </c>
      <c r="BF24" s="30">
        <f t="shared" si="24"/>
        <v>331747.68</v>
      </c>
      <c r="BG24" s="30">
        <f t="shared" si="24"/>
        <v>589220</v>
      </c>
      <c r="BH24" s="30">
        <f t="shared" si="24"/>
        <v>335276.37</v>
      </c>
      <c r="BI24" s="30">
        <f t="shared" si="24"/>
        <v>571725.30999999994</v>
      </c>
      <c r="BJ24" s="30">
        <f t="shared" si="24"/>
        <v>360855.32</v>
      </c>
      <c r="BK24" s="30">
        <f t="shared" si="24"/>
        <v>848341.35</v>
      </c>
      <c r="BL24" s="30">
        <f t="shared" si="24"/>
        <v>369122.52</v>
      </c>
      <c r="BM24" s="30">
        <f t="shared" si="24"/>
        <v>781834.38</v>
      </c>
      <c r="BN24" s="30">
        <f t="shared" si="24"/>
        <v>1195844.8999999999</v>
      </c>
      <c r="BO24" s="30">
        <f t="shared" si="24"/>
        <v>1909835.4</v>
      </c>
      <c r="BP24" s="30">
        <f t="shared" si="24"/>
        <v>16254292.23</v>
      </c>
    </row>
    <row r="25" spans="1:68" x14ac:dyDescent="0.35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x14ac:dyDescent="0.35">
      <c r="A26" s="14" t="s">
        <v>28</v>
      </c>
      <c r="B26" s="7"/>
      <c r="C26" s="14"/>
      <c r="D26" s="14"/>
      <c r="E26" s="14"/>
      <c r="F26" s="14"/>
      <c r="G26" s="14"/>
      <c r="H26" s="80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</row>
    <row r="35" spans="1:68" x14ac:dyDescent="0.35">
      <c r="A35" s="9"/>
      <c r="C35" s="5"/>
      <c r="D35" s="5"/>
      <c r="E35" s="5"/>
      <c r="F35" s="5"/>
      <c r="G35" s="5"/>
      <c r="H35" s="72"/>
      <c r="I35" s="9"/>
      <c r="K35" s="5"/>
      <c r="L35" s="5"/>
      <c r="M35" s="5"/>
      <c r="N35" s="5"/>
      <c r="O35" s="5"/>
      <c r="P35" s="5"/>
      <c r="Q35" s="5"/>
      <c r="R35" s="5"/>
      <c r="S35" s="5"/>
      <c r="T35" s="5"/>
      <c r="U35" s="9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9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9"/>
      <c r="BG35" s="72"/>
      <c r="BH35" s="72"/>
      <c r="BI35" s="72"/>
      <c r="BJ35" s="72"/>
      <c r="BK35" s="72"/>
      <c r="BL35" s="72"/>
      <c r="BM35" s="72"/>
      <c r="BN35" s="72"/>
      <c r="BO35" s="72"/>
      <c r="BP35" s="72"/>
    </row>
    <row r="36" spans="1:68" s="12" customFormat="1" ht="28.5" customHeight="1" x14ac:dyDescent="0.3">
      <c r="A36" s="84"/>
      <c r="B36" s="84"/>
      <c r="C36" s="84"/>
      <c r="D36" s="84"/>
      <c r="E36" s="84"/>
      <c r="F36" s="84"/>
      <c r="G36" s="84"/>
      <c r="H36" s="77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</row>
    <row r="37" spans="1:68" s="12" customFormat="1" ht="15" x14ac:dyDescent="0.3">
      <c r="A37" s="46"/>
      <c r="B37" s="5"/>
      <c r="C37" s="46"/>
      <c r="D37" s="46"/>
      <c r="E37" s="46"/>
      <c r="F37" s="46"/>
      <c r="G37" s="46"/>
      <c r="H37" s="46"/>
      <c r="I37" s="46"/>
      <c r="J37" s="5"/>
      <c r="K37" s="46"/>
      <c r="L37" s="46"/>
      <c r="M37" s="46"/>
      <c r="N37" s="46"/>
      <c r="O37" s="46"/>
      <c r="U37" s="46"/>
      <c r="V37" s="66"/>
      <c r="W37" s="46"/>
      <c r="X37" s="46"/>
      <c r="Y37" s="46"/>
      <c r="Z37" s="46"/>
      <c r="AA37" s="46"/>
      <c r="AG37" s="46"/>
      <c r="AH37" s="69"/>
      <c r="AI37" s="46"/>
      <c r="AJ37" s="46"/>
      <c r="AK37" s="46"/>
      <c r="AL37" s="46"/>
      <c r="AM37" s="46"/>
      <c r="AS37" s="46"/>
      <c r="AT37" s="72"/>
      <c r="AU37" s="46"/>
      <c r="AV37" s="46"/>
      <c r="AW37" s="46"/>
      <c r="AX37" s="46"/>
      <c r="AY37" s="46"/>
      <c r="BE37" s="46"/>
      <c r="BF37" s="72"/>
      <c r="BG37" s="46"/>
      <c r="BH37" s="46"/>
      <c r="BI37" s="46"/>
      <c r="BJ37" s="46"/>
      <c r="BK37" s="46"/>
    </row>
    <row r="38" spans="1:68" s="11" customFormat="1" ht="15" x14ac:dyDescent="0.3">
      <c r="B38" s="46"/>
      <c r="J38" s="46"/>
      <c r="V38" s="46"/>
      <c r="AH38" s="46"/>
      <c r="AT38" s="46"/>
      <c r="BF38" s="46"/>
    </row>
    <row r="39" spans="1:68" x14ac:dyDescent="0.35">
      <c r="B39" s="11"/>
    </row>
  </sheetData>
  <mergeCells count="108">
    <mergeCell ref="A2:H2"/>
    <mergeCell ref="A3:H3"/>
    <mergeCell ref="BE3:BP3"/>
    <mergeCell ref="A1:H1"/>
    <mergeCell ref="A4:H4"/>
    <mergeCell ref="A5:H5"/>
    <mergeCell ref="A6:H6"/>
    <mergeCell ref="BE7:BP7"/>
    <mergeCell ref="BO8:BO10"/>
    <mergeCell ref="BP8:BP10"/>
    <mergeCell ref="BE36:BP36"/>
    <mergeCell ref="H9:H10"/>
    <mergeCell ref="BE1:BP1"/>
    <mergeCell ref="BE2:BP2"/>
    <mergeCell ref="BE4:BP4"/>
    <mergeCell ref="BE5:BP5"/>
    <mergeCell ref="BE6:BP6"/>
    <mergeCell ref="BE8:BE10"/>
    <mergeCell ref="BF8:BF10"/>
    <mergeCell ref="BG8:BG10"/>
    <mergeCell ref="BH8:BH10"/>
    <mergeCell ref="BI8:BI10"/>
    <mergeCell ref="BJ8:BJ10"/>
    <mergeCell ref="BK8:BK10"/>
    <mergeCell ref="BL8:BL10"/>
    <mergeCell ref="BM8:BM10"/>
    <mergeCell ref="BN8:BN10"/>
    <mergeCell ref="BC8:BC10"/>
    <mergeCell ref="BD8:BD10"/>
    <mergeCell ref="AS36:BD36"/>
    <mergeCell ref="AX8:AX10"/>
    <mergeCell ref="AY8:AY10"/>
    <mergeCell ref="BA8:BA10"/>
    <mergeCell ref="BB8:BB10"/>
    <mergeCell ref="AS8:AS10"/>
    <mergeCell ref="AT8:AT10"/>
    <mergeCell ref="AU8:AU10"/>
    <mergeCell ref="AV8:AV10"/>
    <mergeCell ref="AW8:AW10"/>
    <mergeCell ref="AS1:BD1"/>
    <mergeCell ref="AS2:BD2"/>
    <mergeCell ref="AS4:BD4"/>
    <mergeCell ref="AS5:BD5"/>
    <mergeCell ref="AS6:BD6"/>
    <mergeCell ref="B8:B10"/>
    <mergeCell ref="O8:O10"/>
    <mergeCell ref="P8:P10"/>
    <mergeCell ref="R8:R10"/>
    <mergeCell ref="S8:S10"/>
    <mergeCell ref="E9:E10"/>
    <mergeCell ref="F9:F10"/>
    <mergeCell ref="G9:G10"/>
    <mergeCell ref="AZ8:AZ10"/>
    <mergeCell ref="A36:G36"/>
    <mergeCell ref="I36:T36"/>
    <mergeCell ref="I1:T1"/>
    <mergeCell ref="I2:T2"/>
    <mergeCell ref="I4:T4"/>
    <mergeCell ref="I5:T5"/>
    <mergeCell ref="I6:T6"/>
    <mergeCell ref="A8:A10"/>
    <mergeCell ref="I8:I10"/>
    <mergeCell ref="J8:J10"/>
    <mergeCell ref="K8:K10"/>
    <mergeCell ref="L8:L10"/>
    <mergeCell ref="M8:M10"/>
    <mergeCell ref="A7:T7"/>
    <mergeCell ref="C9:C10"/>
    <mergeCell ref="D9:D10"/>
    <mergeCell ref="Q8:Q10"/>
    <mergeCell ref="T8:T10"/>
    <mergeCell ref="N8:N10"/>
    <mergeCell ref="U1:AF1"/>
    <mergeCell ref="U2:AF2"/>
    <mergeCell ref="U4:AF4"/>
    <mergeCell ref="U5:AF5"/>
    <mergeCell ref="U6:AF6"/>
    <mergeCell ref="AE8:AE10"/>
    <mergeCell ref="AF8:AF10"/>
    <mergeCell ref="U36:AF36"/>
    <mergeCell ref="Z8:Z10"/>
    <mergeCell ref="AA8:AA10"/>
    <mergeCell ref="AB8:AB10"/>
    <mergeCell ref="AC8:AC10"/>
    <mergeCell ref="AD8:AD10"/>
    <mergeCell ref="U8:U10"/>
    <mergeCell ref="V8:V10"/>
    <mergeCell ref="W8:W10"/>
    <mergeCell ref="X8:X10"/>
    <mergeCell ref="Y8:Y10"/>
    <mergeCell ref="AG1:AR1"/>
    <mergeCell ref="AG2:AR2"/>
    <mergeCell ref="AG4:AR4"/>
    <mergeCell ref="AG5:AR5"/>
    <mergeCell ref="AG6:AR6"/>
    <mergeCell ref="AQ8:AQ10"/>
    <mergeCell ref="AR8:AR10"/>
    <mergeCell ref="AG36:AR36"/>
    <mergeCell ref="AL8:AL10"/>
    <mergeCell ref="AM8:AM10"/>
    <mergeCell ref="AN8:AN10"/>
    <mergeCell ref="AO8:AO10"/>
    <mergeCell ref="AP8:AP10"/>
    <mergeCell ref="AG8:AG10"/>
    <mergeCell ref="AH8:AH10"/>
    <mergeCell ref="AI8:AI10"/>
    <mergeCell ref="AJ8:AJ10"/>
    <mergeCell ref="AK8:AK10"/>
  </mergeCells>
  <printOptions horizontalCentered="1"/>
  <pageMargins left="0.7" right="0.7" top="0.75" bottom="0.75" header="0.3" footer="0.3"/>
  <pageSetup scale="71" fitToWidth="2" fitToHeight="0" orientation="landscape" r:id="rId1"/>
  <colBreaks count="1" manualBreakCount="1">
    <brk id="8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5"/>
  <sheetViews>
    <sheetView tabSelected="1" view="pageBreakPreview" zoomScale="90" zoomScaleNormal="70" zoomScaleSheetLayoutView="90" workbookViewId="0">
      <selection activeCell="G18" sqref="G18"/>
    </sheetView>
  </sheetViews>
  <sheetFormatPr baseColWidth="10" defaultRowHeight="15" x14ac:dyDescent="0.3"/>
  <cols>
    <col min="1" max="1" width="11.7109375" style="34" customWidth="1"/>
    <col min="2" max="2" width="21.7109375" style="34" customWidth="1"/>
    <col min="3" max="3" width="19.85546875" style="34" customWidth="1"/>
    <col min="4" max="4" width="5.42578125" style="34" customWidth="1"/>
    <col min="5" max="5" width="0.28515625" style="34" customWidth="1"/>
    <col min="6" max="6" width="24" style="34" customWidth="1"/>
    <col min="7" max="7" width="23.85546875" style="34" customWidth="1"/>
    <col min="8" max="8" width="25.85546875" style="34" bestFit="1" customWidth="1"/>
    <col min="9" max="9" width="25" style="34" customWidth="1"/>
    <col min="10" max="11" width="25.42578125" style="34" customWidth="1"/>
    <col min="12" max="254" width="11.42578125" style="34"/>
    <col min="255" max="255" width="11.7109375" style="34" customWidth="1"/>
    <col min="256" max="256" width="46.85546875" style="34" customWidth="1"/>
    <col min="257" max="258" width="16.7109375" style="34" customWidth="1"/>
    <col min="259" max="259" width="36.140625" style="34" customWidth="1"/>
    <col min="260" max="260" width="25.5703125" style="34" customWidth="1"/>
    <col min="261" max="261" width="1.7109375" style="34" customWidth="1"/>
    <col min="262" max="510" width="11.42578125" style="34"/>
    <col min="511" max="511" width="11.7109375" style="34" customWidth="1"/>
    <col min="512" max="512" width="46.85546875" style="34" customWidth="1"/>
    <col min="513" max="514" width="16.7109375" style="34" customWidth="1"/>
    <col min="515" max="515" width="36.140625" style="34" customWidth="1"/>
    <col min="516" max="516" width="25.5703125" style="34" customWidth="1"/>
    <col min="517" max="517" width="1.7109375" style="34" customWidth="1"/>
    <col min="518" max="766" width="11.42578125" style="34"/>
    <col min="767" max="767" width="11.7109375" style="34" customWidth="1"/>
    <col min="768" max="768" width="46.85546875" style="34" customWidth="1"/>
    <col min="769" max="770" width="16.7109375" style="34" customWidth="1"/>
    <col min="771" max="771" width="36.140625" style="34" customWidth="1"/>
    <col min="772" max="772" width="25.5703125" style="34" customWidth="1"/>
    <col min="773" max="773" width="1.7109375" style="34" customWidth="1"/>
    <col min="774" max="1022" width="11.42578125" style="34"/>
    <col min="1023" max="1023" width="11.7109375" style="34" customWidth="1"/>
    <col min="1024" max="1024" width="46.85546875" style="34" customWidth="1"/>
    <col min="1025" max="1026" width="16.7109375" style="34" customWidth="1"/>
    <col min="1027" max="1027" width="36.140625" style="34" customWidth="1"/>
    <col min="1028" max="1028" width="25.5703125" style="34" customWidth="1"/>
    <col min="1029" max="1029" width="1.7109375" style="34" customWidth="1"/>
    <col min="1030" max="1278" width="11.42578125" style="34"/>
    <col min="1279" max="1279" width="11.7109375" style="34" customWidth="1"/>
    <col min="1280" max="1280" width="46.85546875" style="34" customWidth="1"/>
    <col min="1281" max="1282" width="16.7109375" style="34" customWidth="1"/>
    <col min="1283" max="1283" width="36.140625" style="34" customWidth="1"/>
    <col min="1284" max="1284" width="25.5703125" style="34" customWidth="1"/>
    <col min="1285" max="1285" width="1.7109375" style="34" customWidth="1"/>
    <col min="1286" max="1534" width="11.42578125" style="34"/>
    <col min="1535" max="1535" width="11.7109375" style="34" customWidth="1"/>
    <col min="1536" max="1536" width="46.85546875" style="34" customWidth="1"/>
    <col min="1537" max="1538" width="16.7109375" style="34" customWidth="1"/>
    <col min="1539" max="1539" width="36.140625" style="34" customWidth="1"/>
    <col min="1540" max="1540" width="25.5703125" style="34" customWidth="1"/>
    <col min="1541" max="1541" width="1.7109375" style="34" customWidth="1"/>
    <col min="1542" max="1790" width="11.42578125" style="34"/>
    <col min="1791" max="1791" width="11.7109375" style="34" customWidth="1"/>
    <col min="1792" max="1792" width="46.85546875" style="34" customWidth="1"/>
    <col min="1793" max="1794" width="16.7109375" style="34" customWidth="1"/>
    <col min="1795" max="1795" width="36.140625" style="34" customWidth="1"/>
    <col min="1796" max="1796" width="25.5703125" style="34" customWidth="1"/>
    <col min="1797" max="1797" width="1.7109375" style="34" customWidth="1"/>
    <col min="1798" max="2046" width="11.42578125" style="34"/>
    <col min="2047" max="2047" width="11.7109375" style="34" customWidth="1"/>
    <col min="2048" max="2048" width="46.85546875" style="34" customWidth="1"/>
    <col min="2049" max="2050" width="16.7109375" style="34" customWidth="1"/>
    <col min="2051" max="2051" width="36.140625" style="34" customWidth="1"/>
    <col min="2052" max="2052" width="25.5703125" style="34" customWidth="1"/>
    <col min="2053" max="2053" width="1.7109375" style="34" customWidth="1"/>
    <col min="2054" max="2302" width="11.42578125" style="34"/>
    <col min="2303" max="2303" width="11.7109375" style="34" customWidth="1"/>
    <col min="2304" max="2304" width="46.85546875" style="34" customWidth="1"/>
    <col min="2305" max="2306" width="16.7109375" style="34" customWidth="1"/>
    <col min="2307" max="2307" width="36.140625" style="34" customWidth="1"/>
    <col min="2308" max="2308" width="25.5703125" style="34" customWidth="1"/>
    <col min="2309" max="2309" width="1.7109375" style="34" customWidth="1"/>
    <col min="2310" max="2558" width="11.42578125" style="34"/>
    <col min="2559" max="2559" width="11.7109375" style="34" customWidth="1"/>
    <col min="2560" max="2560" width="46.85546875" style="34" customWidth="1"/>
    <col min="2561" max="2562" width="16.7109375" style="34" customWidth="1"/>
    <col min="2563" max="2563" width="36.140625" style="34" customWidth="1"/>
    <col min="2564" max="2564" width="25.5703125" style="34" customWidth="1"/>
    <col min="2565" max="2565" width="1.7109375" style="34" customWidth="1"/>
    <col min="2566" max="2814" width="11.42578125" style="34"/>
    <col min="2815" max="2815" width="11.7109375" style="34" customWidth="1"/>
    <col min="2816" max="2816" width="46.85546875" style="34" customWidth="1"/>
    <col min="2817" max="2818" width="16.7109375" style="34" customWidth="1"/>
    <col min="2819" max="2819" width="36.140625" style="34" customWidth="1"/>
    <col min="2820" max="2820" width="25.5703125" style="34" customWidth="1"/>
    <col min="2821" max="2821" width="1.7109375" style="34" customWidth="1"/>
    <col min="2822" max="3070" width="11.42578125" style="34"/>
    <col min="3071" max="3071" width="11.7109375" style="34" customWidth="1"/>
    <col min="3072" max="3072" width="46.85546875" style="34" customWidth="1"/>
    <col min="3073" max="3074" width="16.7109375" style="34" customWidth="1"/>
    <col min="3075" max="3075" width="36.140625" style="34" customWidth="1"/>
    <col min="3076" max="3076" width="25.5703125" style="34" customWidth="1"/>
    <col min="3077" max="3077" width="1.7109375" style="34" customWidth="1"/>
    <col min="3078" max="3326" width="11.42578125" style="34"/>
    <col min="3327" max="3327" width="11.7109375" style="34" customWidth="1"/>
    <col min="3328" max="3328" width="46.85546875" style="34" customWidth="1"/>
    <col min="3329" max="3330" width="16.7109375" style="34" customWidth="1"/>
    <col min="3331" max="3331" width="36.140625" style="34" customWidth="1"/>
    <col min="3332" max="3332" width="25.5703125" style="34" customWidth="1"/>
    <col min="3333" max="3333" width="1.7109375" style="34" customWidth="1"/>
    <col min="3334" max="3582" width="11.42578125" style="34"/>
    <col min="3583" max="3583" width="11.7109375" style="34" customWidth="1"/>
    <col min="3584" max="3584" width="46.85546875" style="34" customWidth="1"/>
    <col min="3585" max="3586" width="16.7109375" style="34" customWidth="1"/>
    <col min="3587" max="3587" width="36.140625" style="34" customWidth="1"/>
    <col min="3588" max="3588" width="25.5703125" style="34" customWidth="1"/>
    <col min="3589" max="3589" width="1.7109375" style="34" customWidth="1"/>
    <col min="3590" max="3838" width="11.42578125" style="34"/>
    <col min="3839" max="3839" width="11.7109375" style="34" customWidth="1"/>
    <col min="3840" max="3840" width="46.85546875" style="34" customWidth="1"/>
    <col min="3841" max="3842" width="16.7109375" style="34" customWidth="1"/>
    <col min="3843" max="3843" width="36.140625" style="34" customWidth="1"/>
    <col min="3844" max="3844" width="25.5703125" style="34" customWidth="1"/>
    <col min="3845" max="3845" width="1.7109375" style="34" customWidth="1"/>
    <col min="3846" max="4094" width="11.42578125" style="34"/>
    <col min="4095" max="4095" width="11.7109375" style="34" customWidth="1"/>
    <col min="4096" max="4096" width="46.85546875" style="34" customWidth="1"/>
    <col min="4097" max="4098" width="16.7109375" style="34" customWidth="1"/>
    <col min="4099" max="4099" width="36.140625" style="34" customWidth="1"/>
    <col min="4100" max="4100" width="25.5703125" style="34" customWidth="1"/>
    <col min="4101" max="4101" width="1.7109375" style="34" customWidth="1"/>
    <col min="4102" max="4350" width="11.42578125" style="34"/>
    <col min="4351" max="4351" width="11.7109375" style="34" customWidth="1"/>
    <col min="4352" max="4352" width="46.85546875" style="34" customWidth="1"/>
    <col min="4353" max="4354" width="16.7109375" style="34" customWidth="1"/>
    <col min="4355" max="4355" width="36.140625" style="34" customWidth="1"/>
    <col min="4356" max="4356" width="25.5703125" style="34" customWidth="1"/>
    <col min="4357" max="4357" width="1.7109375" style="34" customWidth="1"/>
    <col min="4358" max="4606" width="11.42578125" style="34"/>
    <col min="4607" max="4607" width="11.7109375" style="34" customWidth="1"/>
    <col min="4608" max="4608" width="46.85546875" style="34" customWidth="1"/>
    <col min="4609" max="4610" width="16.7109375" style="34" customWidth="1"/>
    <col min="4611" max="4611" width="36.140625" style="34" customWidth="1"/>
    <col min="4612" max="4612" width="25.5703125" style="34" customWidth="1"/>
    <col min="4613" max="4613" width="1.7109375" style="34" customWidth="1"/>
    <col min="4614" max="4862" width="11.42578125" style="34"/>
    <col min="4863" max="4863" width="11.7109375" style="34" customWidth="1"/>
    <col min="4864" max="4864" width="46.85546875" style="34" customWidth="1"/>
    <col min="4865" max="4866" width="16.7109375" style="34" customWidth="1"/>
    <col min="4867" max="4867" width="36.140625" style="34" customWidth="1"/>
    <col min="4868" max="4868" width="25.5703125" style="34" customWidth="1"/>
    <col min="4869" max="4869" width="1.7109375" style="34" customWidth="1"/>
    <col min="4870" max="5118" width="11.42578125" style="34"/>
    <col min="5119" max="5119" width="11.7109375" style="34" customWidth="1"/>
    <col min="5120" max="5120" width="46.85546875" style="34" customWidth="1"/>
    <col min="5121" max="5122" width="16.7109375" style="34" customWidth="1"/>
    <col min="5123" max="5123" width="36.140625" style="34" customWidth="1"/>
    <col min="5124" max="5124" width="25.5703125" style="34" customWidth="1"/>
    <col min="5125" max="5125" width="1.7109375" style="34" customWidth="1"/>
    <col min="5126" max="5374" width="11.42578125" style="34"/>
    <col min="5375" max="5375" width="11.7109375" style="34" customWidth="1"/>
    <col min="5376" max="5376" width="46.85546875" style="34" customWidth="1"/>
    <col min="5377" max="5378" width="16.7109375" style="34" customWidth="1"/>
    <col min="5379" max="5379" width="36.140625" style="34" customWidth="1"/>
    <col min="5380" max="5380" width="25.5703125" style="34" customWidth="1"/>
    <col min="5381" max="5381" width="1.7109375" style="34" customWidth="1"/>
    <col min="5382" max="5630" width="11.42578125" style="34"/>
    <col min="5631" max="5631" width="11.7109375" style="34" customWidth="1"/>
    <col min="5632" max="5632" width="46.85546875" style="34" customWidth="1"/>
    <col min="5633" max="5634" width="16.7109375" style="34" customWidth="1"/>
    <col min="5635" max="5635" width="36.140625" style="34" customWidth="1"/>
    <col min="5636" max="5636" width="25.5703125" style="34" customWidth="1"/>
    <col min="5637" max="5637" width="1.7109375" style="34" customWidth="1"/>
    <col min="5638" max="5886" width="11.42578125" style="34"/>
    <col min="5887" max="5887" width="11.7109375" style="34" customWidth="1"/>
    <col min="5888" max="5888" width="46.85546875" style="34" customWidth="1"/>
    <col min="5889" max="5890" width="16.7109375" style="34" customWidth="1"/>
    <col min="5891" max="5891" width="36.140625" style="34" customWidth="1"/>
    <col min="5892" max="5892" width="25.5703125" style="34" customWidth="1"/>
    <col min="5893" max="5893" width="1.7109375" style="34" customWidth="1"/>
    <col min="5894" max="6142" width="11.42578125" style="34"/>
    <col min="6143" max="6143" width="11.7109375" style="34" customWidth="1"/>
    <col min="6144" max="6144" width="46.85546875" style="34" customWidth="1"/>
    <col min="6145" max="6146" width="16.7109375" style="34" customWidth="1"/>
    <col min="6147" max="6147" width="36.140625" style="34" customWidth="1"/>
    <col min="6148" max="6148" width="25.5703125" style="34" customWidth="1"/>
    <col min="6149" max="6149" width="1.7109375" style="34" customWidth="1"/>
    <col min="6150" max="6398" width="11.42578125" style="34"/>
    <col min="6399" max="6399" width="11.7109375" style="34" customWidth="1"/>
    <col min="6400" max="6400" width="46.85546875" style="34" customWidth="1"/>
    <col min="6401" max="6402" width="16.7109375" style="34" customWidth="1"/>
    <col min="6403" max="6403" width="36.140625" style="34" customWidth="1"/>
    <col min="6404" max="6404" width="25.5703125" style="34" customWidth="1"/>
    <col min="6405" max="6405" width="1.7109375" style="34" customWidth="1"/>
    <col min="6406" max="6654" width="11.42578125" style="34"/>
    <col min="6655" max="6655" width="11.7109375" style="34" customWidth="1"/>
    <col min="6656" max="6656" width="46.85546875" style="34" customWidth="1"/>
    <col min="6657" max="6658" width="16.7109375" style="34" customWidth="1"/>
    <col min="6659" max="6659" width="36.140625" style="34" customWidth="1"/>
    <col min="6660" max="6660" width="25.5703125" style="34" customWidth="1"/>
    <col min="6661" max="6661" width="1.7109375" style="34" customWidth="1"/>
    <col min="6662" max="6910" width="11.42578125" style="34"/>
    <col min="6911" max="6911" width="11.7109375" style="34" customWidth="1"/>
    <col min="6912" max="6912" width="46.85546875" style="34" customWidth="1"/>
    <col min="6913" max="6914" width="16.7109375" style="34" customWidth="1"/>
    <col min="6915" max="6915" width="36.140625" style="34" customWidth="1"/>
    <col min="6916" max="6916" width="25.5703125" style="34" customWidth="1"/>
    <col min="6917" max="6917" width="1.7109375" style="34" customWidth="1"/>
    <col min="6918" max="7166" width="11.42578125" style="34"/>
    <col min="7167" max="7167" width="11.7109375" style="34" customWidth="1"/>
    <col min="7168" max="7168" width="46.85546875" style="34" customWidth="1"/>
    <col min="7169" max="7170" width="16.7109375" style="34" customWidth="1"/>
    <col min="7171" max="7171" width="36.140625" style="34" customWidth="1"/>
    <col min="7172" max="7172" width="25.5703125" style="34" customWidth="1"/>
    <col min="7173" max="7173" width="1.7109375" style="34" customWidth="1"/>
    <col min="7174" max="7422" width="11.42578125" style="34"/>
    <col min="7423" max="7423" width="11.7109375" style="34" customWidth="1"/>
    <col min="7424" max="7424" width="46.85546875" style="34" customWidth="1"/>
    <col min="7425" max="7426" width="16.7109375" style="34" customWidth="1"/>
    <col min="7427" max="7427" width="36.140625" style="34" customWidth="1"/>
    <col min="7428" max="7428" width="25.5703125" style="34" customWidth="1"/>
    <col min="7429" max="7429" width="1.7109375" style="34" customWidth="1"/>
    <col min="7430" max="7678" width="11.42578125" style="34"/>
    <col min="7679" max="7679" width="11.7109375" style="34" customWidth="1"/>
    <col min="7680" max="7680" width="46.85546875" style="34" customWidth="1"/>
    <col min="7681" max="7682" width="16.7109375" style="34" customWidth="1"/>
    <col min="7683" max="7683" width="36.140625" style="34" customWidth="1"/>
    <col min="7684" max="7684" width="25.5703125" style="34" customWidth="1"/>
    <col min="7685" max="7685" width="1.7109375" style="34" customWidth="1"/>
    <col min="7686" max="7934" width="11.42578125" style="34"/>
    <col min="7935" max="7935" width="11.7109375" style="34" customWidth="1"/>
    <col min="7936" max="7936" width="46.85546875" style="34" customWidth="1"/>
    <col min="7937" max="7938" width="16.7109375" style="34" customWidth="1"/>
    <col min="7939" max="7939" width="36.140625" style="34" customWidth="1"/>
    <col min="7940" max="7940" width="25.5703125" style="34" customWidth="1"/>
    <col min="7941" max="7941" width="1.7109375" style="34" customWidth="1"/>
    <col min="7942" max="8190" width="11.42578125" style="34"/>
    <col min="8191" max="8191" width="11.7109375" style="34" customWidth="1"/>
    <col min="8192" max="8192" width="46.85546875" style="34" customWidth="1"/>
    <col min="8193" max="8194" width="16.7109375" style="34" customWidth="1"/>
    <col min="8195" max="8195" width="36.140625" style="34" customWidth="1"/>
    <col min="8196" max="8196" width="25.5703125" style="34" customWidth="1"/>
    <col min="8197" max="8197" width="1.7109375" style="34" customWidth="1"/>
    <col min="8198" max="8446" width="11.42578125" style="34"/>
    <col min="8447" max="8447" width="11.7109375" style="34" customWidth="1"/>
    <col min="8448" max="8448" width="46.85546875" style="34" customWidth="1"/>
    <col min="8449" max="8450" width="16.7109375" style="34" customWidth="1"/>
    <col min="8451" max="8451" width="36.140625" style="34" customWidth="1"/>
    <col min="8452" max="8452" width="25.5703125" style="34" customWidth="1"/>
    <col min="8453" max="8453" width="1.7109375" style="34" customWidth="1"/>
    <col min="8454" max="8702" width="11.42578125" style="34"/>
    <col min="8703" max="8703" width="11.7109375" style="34" customWidth="1"/>
    <col min="8704" max="8704" width="46.85546875" style="34" customWidth="1"/>
    <col min="8705" max="8706" width="16.7109375" style="34" customWidth="1"/>
    <col min="8707" max="8707" width="36.140625" style="34" customWidth="1"/>
    <col min="8708" max="8708" width="25.5703125" style="34" customWidth="1"/>
    <col min="8709" max="8709" width="1.7109375" style="34" customWidth="1"/>
    <col min="8710" max="8958" width="11.42578125" style="34"/>
    <col min="8959" max="8959" width="11.7109375" style="34" customWidth="1"/>
    <col min="8960" max="8960" width="46.85546875" style="34" customWidth="1"/>
    <col min="8961" max="8962" width="16.7109375" style="34" customWidth="1"/>
    <col min="8963" max="8963" width="36.140625" style="34" customWidth="1"/>
    <col min="8964" max="8964" width="25.5703125" style="34" customWidth="1"/>
    <col min="8965" max="8965" width="1.7109375" style="34" customWidth="1"/>
    <col min="8966" max="9214" width="11.42578125" style="34"/>
    <col min="9215" max="9215" width="11.7109375" style="34" customWidth="1"/>
    <col min="9216" max="9216" width="46.85546875" style="34" customWidth="1"/>
    <col min="9217" max="9218" width="16.7109375" style="34" customWidth="1"/>
    <col min="9219" max="9219" width="36.140625" style="34" customWidth="1"/>
    <col min="9220" max="9220" width="25.5703125" style="34" customWidth="1"/>
    <col min="9221" max="9221" width="1.7109375" style="34" customWidth="1"/>
    <col min="9222" max="9470" width="11.42578125" style="34"/>
    <col min="9471" max="9471" width="11.7109375" style="34" customWidth="1"/>
    <col min="9472" max="9472" width="46.85546875" style="34" customWidth="1"/>
    <col min="9473" max="9474" width="16.7109375" style="34" customWidth="1"/>
    <col min="9475" max="9475" width="36.140625" style="34" customWidth="1"/>
    <col min="9476" max="9476" width="25.5703125" style="34" customWidth="1"/>
    <col min="9477" max="9477" width="1.7109375" style="34" customWidth="1"/>
    <col min="9478" max="9726" width="11.42578125" style="34"/>
    <col min="9727" max="9727" width="11.7109375" style="34" customWidth="1"/>
    <col min="9728" max="9728" width="46.85546875" style="34" customWidth="1"/>
    <col min="9729" max="9730" width="16.7109375" style="34" customWidth="1"/>
    <col min="9731" max="9731" width="36.140625" style="34" customWidth="1"/>
    <col min="9732" max="9732" width="25.5703125" style="34" customWidth="1"/>
    <col min="9733" max="9733" width="1.7109375" style="34" customWidth="1"/>
    <col min="9734" max="9982" width="11.42578125" style="34"/>
    <col min="9983" max="9983" width="11.7109375" style="34" customWidth="1"/>
    <col min="9984" max="9984" width="46.85546875" style="34" customWidth="1"/>
    <col min="9985" max="9986" width="16.7109375" style="34" customWidth="1"/>
    <col min="9987" max="9987" width="36.140625" style="34" customWidth="1"/>
    <col min="9988" max="9988" width="25.5703125" style="34" customWidth="1"/>
    <col min="9989" max="9989" width="1.7109375" style="34" customWidth="1"/>
    <col min="9990" max="10238" width="11.42578125" style="34"/>
    <col min="10239" max="10239" width="11.7109375" style="34" customWidth="1"/>
    <col min="10240" max="10240" width="46.85546875" style="34" customWidth="1"/>
    <col min="10241" max="10242" width="16.7109375" style="34" customWidth="1"/>
    <col min="10243" max="10243" width="36.140625" style="34" customWidth="1"/>
    <col min="10244" max="10244" width="25.5703125" style="34" customWidth="1"/>
    <col min="10245" max="10245" width="1.7109375" style="34" customWidth="1"/>
    <col min="10246" max="10494" width="11.42578125" style="34"/>
    <col min="10495" max="10495" width="11.7109375" style="34" customWidth="1"/>
    <col min="10496" max="10496" width="46.85546875" style="34" customWidth="1"/>
    <col min="10497" max="10498" width="16.7109375" style="34" customWidth="1"/>
    <col min="10499" max="10499" width="36.140625" style="34" customWidth="1"/>
    <col min="10500" max="10500" width="25.5703125" style="34" customWidth="1"/>
    <col min="10501" max="10501" width="1.7109375" style="34" customWidth="1"/>
    <col min="10502" max="10750" width="11.42578125" style="34"/>
    <col min="10751" max="10751" width="11.7109375" style="34" customWidth="1"/>
    <col min="10752" max="10752" width="46.85546875" style="34" customWidth="1"/>
    <col min="10753" max="10754" width="16.7109375" style="34" customWidth="1"/>
    <col min="10755" max="10755" width="36.140625" style="34" customWidth="1"/>
    <col min="10756" max="10756" width="25.5703125" style="34" customWidth="1"/>
    <col min="10757" max="10757" width="1.7109375" style="34" customWidth="1"/>
    <col min="10758" max="11006" width="11.42578125" style="34"/>
    <col min="11007" max="11007" width="11.7109375" style="34" customWidth="1"/>
    <col min="11008" max="11008" width="46.85546875" style="34" customWidth="1"/>
    <col min="11009" max="11010" width="16.7109375" style="34" customWidth="1"/>
    <col min="11011" max="11011" width="36.140625" style="34" customWidth="1"/>
    <col min="11012" max="11012" width="25.5703125" style="34" customWidth="1"/>
    <col min="11013" max="11013" width="1.7109375" style="34" customWidth="1"/>
    <col min="11014" max="11262" width="11.42578125" style="34"/>
    <col min="11263" max="11263" width="11.7109375" style="34" customWidth="1"/>
    <col min="11264" max="11264" width="46.85546875" style="34" customWidth="1"/>
    <col min="11265" max="11266" width="16.7109375" style="34" customWidth="1"/>
    <col min="11267" max="11267" width="36.140625" style="34" customWidth="1"/>
    <col min="11268" max="11268" width="25.5703125" style="34" customWidth="1"/>
    <col min="11269" max="11269" width="1.7109375" style="34" customWidth="1"/>
    <col min="11270" max="11518" width="11.42578125" style="34"/>
    <col min="11519" max="11519" width="11.7109375" style="34" customWidth="1"/>
    <col min="11520" max="11520" width="46.85546875" style="34" customWidth="1"/>
    <col min="11521" max="11522" width="16.7109375" style="34" customWidth="1"/>
    <col min="11523" max="11523" width="36.140625" style="34" customWidth="1"/>
    <col min="11524" max="11524" width="25.5703125" style="34" customWidth="1"/>
    <col min="11525" max="11525" width="1.7109375" style="34" customWidth="1"/>
    <col min="11526" max="11774" width="11.42578125" style="34"/>
    <col min="11775" max="11775" width="11.7109375" style="34" customWidth="1"/>
    <col min="11776" max="11776" width="46.85546875" style="34" customWidth="1"/>
    <col min="11777" max="11778" width="16.7109375" style="34" customWidth="1"/>
    <col min="11779" max="11779" width="36.140625" style="34" customWidth="1"/>
    <col min="11780" max="11780" width="25.5703125" style="34" customWidth="1"/>
    <col min="11781" max="11781" width="1.7109375" style="34" customWidth="1"/>
    <col min="11782" max="12030" width="11.42578125" style="34"/>
    <col min="12031" max="12031" width="11.7109375" style="34" customWidth="1"/>
    <col min="12032" max="12032" width="46.85546875" style="34" customWidth="1"/>
    <col min="12033" max="12034" width="16.7109375" style="34" customWidth="1"/>
    <col min="12035" max="12035" width="36.140625" style="34" customWidth="1"/>
    <col min="12036" max="12036" width="25.5703125" style="34" customWidth="1"/>
    <col min="12037" max="12037" width="1.7109375" style="34" customWidth="1"/>
    <col min="12038" max="12286" width="11.42578125" style="34"/>
    <col min="12287" max="12287" width="11.7109375" style="34" customWidth="1"/>
    <col min="12288" max="12288" width="46.85546875" style="34" customWidth="1"/>
    <col min="12289" max="12290" width="16.7109375" style="34" customWidth="1"/>
    <col min="12291" max="12291" width="36.140625" style="34" customWidth="1"/>
    <col min="12292" max="12292" width="25.5703125" style="34" customWidth="1"/>
    <col min="12293" max="12293" width="1.7109375" style="34" customWidth="1"/>
    <col min="12294" max="12542" width="11.42578125" style="34"/>
    <col min="12543" max="12543" width="11.7109375" style="34" customWidth="1"/>
    <col min="12544" max="12544" width="46.85546875" style="34" customWidth="1"/>
    <col min="12545" max="12546" width="16.7109375" style="34" customWidth="1"/>
    <col min="12547" max="12547" width="36.140625" style="34" customWidth="1"/>
    <col min="12548" max="12548" width="25.5703125" style="34" customWidth="1"/>
    <col min="12549" max="12549" width="1.7109375" style="34" customWidth="1"/>
    <col min="12550" max="12798" width="11.42578125" style="34"/>
    <col min="12799" max="12799" width="11.7109375" style="34" customWidth="1"/>
    <col min="12800" max="12800" width="46.85546875" style="34" customWidth="1"/>
    <col min="12801" max="12802" width="16.7109375" style="34" customWidth="1"/>
    <col min="12803" max="12803" width="36.140625" style="34" customWidth="1"/>
    <col min="12804" max="12804" width="25.5703125" style="34" customWidth="1"/>
    <col min="12805" max="12805" width="1.7109375" style="34" customWidth="1"/>
    <col min="12806" max="13054" width="11.42578125" style="34"/>
    <col min="13055" max="13055" width="11.7109375" style="34" customWidth="1"/>
    <col min="13056" max="13056" width="46.85546875" style="34" customWidth="1"/>
    <col min="13057" max="13058" width="16.7109375" style="34" customWidth="1"/>
    <col min="13059" max="13059" width="36.140625" style="34" customWidth="1"/>
    <col min="13060" max="13060" width="25.5703125" style="34" customWidth="1"/>
    <col min="13061" max="13061" width="1.7109375" style="34" customWidth="1"/>
    <col min="13062" max="13310" width="11.42578125" style="34"/>
    <col min="13311" max="13311" width="11.7109375" style="34" customWidth="1"/>
    <col min="13312" max="13312" width="46.85546875" style="34" customWidth="1"/>
    <col min="13313" max="13314" width="16.7109375" style="34" customWidth="1"/>
    <col min="13315" max="13315" width="36.140625" style="34" customWidth="1"/>
    <col min="13316" max="13316" width="25.5703125" style="34" customWidth="1"/>
    <col min="13317" max="13317" width="1.7109375" style="34" customWidth="1"/>
    <col min="13318" max="13566" width="11.42578125" style="34"/>
    <col min="13567" max="13567" width="11.7109375" style="34" customWidth="1"/>
    <col min="13568" max="13568" width="46.85546875" style="34" customWidth="1"/>
    <col min="13569" max="13570" width="16.7109375" style="34" customWidth="1"/>
    <col min="13571" max="13571" width="36.140625" style="34" customWidth="1"/>
    <col min="13572" max="13572" width="25.5703125" style="34" customWidth="1"/>
    <col min="13573" max="13573" width="1.7109375" style="34" customWidth="1"/>
    <col min="13574" max="13822" width="11.42578125" style="34"/>
    <col min="13823" max="13823" width="11.7109375" style="34" customWidth="1"/>
    <col min="13824" max="13824" width="46.85546875" style="34" customWidth="1"/>
    <col min="13825" max="13826" width="16.7109375" style="34" customWidth="1"/>
    <col min="13827" max="13827" width="36.140625" style="34" customWidth="1"/>
    <col min="13828" max="13828" width="25.5703125" style="34" customWidth="1"/>
    <col min="13829" max="13829" width="1.7109375" style="34" customWidth="1"/>
    <col min="13830" max="14078" width="11.42578125" style="34"/>
    <col min="14079" max="14079" width="11.7109375" style="34" customWidth="1"/>
    <col min="14080" max="14080" width="46.85546875" style="34" customWidth="1"/>
    <col min="14081" max="14082" width="16.7109375" style="34" customWidth="1"/>
    <col min="14083" max="14083" width="36.140625" style="34" customWidth="1"/>
    <col min="14084" max="14084" width="25.5703125" style="34" customWidth="1"/>
    <col min="14085" max="14085" width="1.7109375" style="34" customWidth="1"/>
    <col min="14086" max="14334" width="11.42578125" style="34"/>
    <col min="14335" max="14335" width="11.7109375" style="34" customWidth="1"/>
    <col min="14336" max="14336" width="46.85546875" style="34" customWidth="1"/>
    <col min="14337" max="14338" width="16.7109375" style="34" customWidth="1"/>
    <col min="14339" max="14339" width="36.140625" style="34" customWidth="1"/>
    <col min="14340" max="14340" width="25.5703125" style="34" customWidth="1"/>
    <col min="14341" max="14341" width="1.7109375" style="34" customWidth="1"/>
    <col min="14342" max="14590" width="11.42578125" style="34"/>
    <col min="14591" max="14591" width="11.7109375" style="34" customWidth="1"/>
    <col min="14592" max="14592" width="46.85546875" style="34" customWidth="1"/>
    <col min="14593" max="14594" width="16.7109375" style="34" customWidth="1"/>
    <col min="14595" max="14595" width="36.140625" style="34" customWidth="1"/>
    <col min="14596" max="14596" width="25.5703125" style="34" customWidth="1"/>
    <col min="14597" max="14597" width="1.7109375" style="34" customWidth="1"/>
    <col min="14598" max="14846" width="11.42578125" style="34"/>
    <col min="14847" max="14847" width="11.7109375" style="34" customWidth="1"/>
    <col min="14848" max="14848" width="46.85546875" style="34" customWidth="1"/>
    <col min="14849" max="14850" width="16.7109375" style="34" customWidth="1"/>
    <col min="14851" max="14851" width="36.140625" style="34" customWidth="1"/>
    <col min="14852" max="14852" width="25.5703125" style="34" customWidth="1"/>
    <col min="14853" max="14853" width="1.7109375" style="34" customWidth="1"/>
    <col min="14854" max="15102" width="11.42578125" style="34"/>
    <col min="15103" max="15103" width="11.7109375" style="34" customWidth="1"/>
    <col min="15104" max="15104" width="46.85546875" style="34" customWidth="1"/>
    <col min="15105" max="15106" width="16.7109375" style="34" customWidth="1"/>
    <col min="15107" max="15107" width="36.140625" style="34" customWidth="1"/>
    <col min="15108" max="15108" width="25.5703125" style="34" customWidth="1"/>
    <col min="15109" max="15109" width="1.7109375" style="34" customWidth="1"/>
    <col min="15110" max="15358" width="11.42578125" style="34"/>
    <col min="15359" max="15359" width="11.7109375" style="34" customWidth="1"/>
    <col min="15360" max="15360" width="46.85546875" style="34" customWidth="1"/>
    <col min="15361" max="15362" width="16.7109375" style="34" customWidth="1"/>
    <col min="15363" max="15363" width="36.140625" style="34" customWidth="1"/>
    <col min="15364" max="15364" width="25.5703125" style="34" customWidth="1"/>
    <col min="15365" max="15365" width="1.7109375" style="34" customWidth="1"/>
    <col min="15366" max="15614" width="11.42578125" style="34"/>
    <col min="15615" max="15615" width="11.7109375" style="34" customWidth="1"/>
    <col min="15616" max="15616" width="46.85546875" style="34" customWidth="1"/>
    <col min="15617" max="15618" width="16.7109375" style="34" customWidth="1"/>
    <col min="15619" max="15619" width="36.140625" style="34" customWidth="1"/>
    <col min="15620" max="15620" width="25.5703125" style="34" customWidth="1"/>
    <col min="15621" max="15621" width="1.7109375" style="34" customWidth="1"/>
    <col min="15622" max="15870" width="11.42578125" style="34"/>
    <col min="15871" max="15871" width="11.7109375" style="34" customWidth="1"/>
    <col min="15872" max="15872" width="46.85546875" style="34" customWidth="1"/>
    <col min="15873" max="15874" width="16.7109375" style="34" customWidth="1"/>
    <col min="15875" max="15875" width="36.140625" style="34" customWidth="1"/>
    <col min="15876" max="15876" width="25.5703125" style="34" customWidth="1"/>
    <col min="15877" max="15877" width="1.7109375" style="34" customWidth="1"/>
    <col min="15878" max="16126" width="11.42578125" style="34"/>
    <col min="16127" max="16127" width="11.7109375" style="34" customWidth="1"/>
    <col min="16128" max="16128" width="46.85546875" style="34" customWidth="1"/>
    <col min="16129" max="16130" width="16.7109375" style="34" customWidth="1"/>
    <col min="16131" max="16131" width="36.140625" style="34" customWidth="1"/>
    <col min="16132" max="16132" width="25.5703125" style="34" customWidth="1"/>
    <col min="16133" max="16133" width="1.7109375" style="34" customWidth="1"/>
    <col min="16134" max="16384" width="11.42578125" style="34"/>
  </cols>
  <sheetData>
    <row r="1" spans="1:11" s="31" customFormat="1" ht="27" customHeight="1" x14ac:dyDescent="0.35">
      <c r="A1" s="107" t="s">
        <v>263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s="32" customFormat="1" ht="18" x14ac:dyDescent="0.35">
      <c r="A2" s="107" t="s">
        <v>294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32" customFormat="1" ht="18" x14ac:dyDescent="0.35">
      <c r="A3" s="107" t="s">
        <v>295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33" customFormat="1" ht="18" customHeight="1" x14ac:dyDescent="0.35">
      <c r="A4" s="107" t="s">
        <v>267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s="32" customFormat="1" ht="16.149999999999999" customHeight="1" x14ac:dyDescent="0.35">
      <c r="A5" s="107" t="s">
        <v>46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ht="9" customHeight="1" x14ac:dyDescent="0.3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81"/>
    </row>
    <row r="7" spans="1:11" ht="15.75" customHeight="1" x14ac:dyDescent="0.35">
      <c r="A7" s="108" t="s">
        <v>296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s="33" customFormat="1" ht="32.25" customHeight="1" x14ac:dyDescent="0.25">
      <c r="A8" s="110" t="s">
        <v>46</v>
      </c>
      <c r="B8" s="110"/>
      <c r="C8" s="110"/>
      <c r="D8" s="110"/>
      <c r="E8" s="110"/>
      <c r="F8" s="16" t="s">
        <v>0</v>
      </c>
      <c r="G8" s="13" t="s">
        <v>57</v>
      </c>
      <c r="H8" s="13" t="s">
        <v>58</v>
      </c>
      <c r="I8" s="13" t="s">
        <v>59</v>
      </c>
      <c r="J8" s="13" t="s">
        <v>60</v>
      </c>
      <c r="K8" s="78" t="s">
        <v>288</v>
      </c>
    </row>
    <row r="9" spans="1:11" s="33" customFormat="1" ht="32.25" customHeight="1" x14ac:dyDescent="0.25">
      <c r="A9" s="110"/>
      <c r="B9" s="110"/>
      <c r="C9" s="110"/>
      <c r="D9" s="110"/>
      <c r="E9" s="110"/>
      <c r="F9" s="90" t="s">
        <v>299</v>
      </c>
      <c r="G9" s="90" t="s">
        <v>300</v>
      </c>
      <c r="H9" s="90" t="s">
        <v>301</v>
      </c>
      <c r="I9" s="90" t="s">
        <v>302</v>
      </c>
      <c r="J9" s="90" t="s">
        <v>303</v>
      </c>
      <c r="K9" s="90" t="s">
        <v>298</v>
      </c>
    </row>
    <row r="10" spans="1:11" s="33" customFormat="1" ht="32.25" customHeight="1" x14ac:dyDescent="0.25">
      <c r="A10" s="110"/>
      <c r="B10" s="110"/>
      <c r="C10" s="110"/>
      <c r="D10" s="110"/>
      <c r="E10" s="110"/>
      <c r="F10" s="90"/>
      <c r="G10" s="90"/>
      <c r="H10" s="90"/>
      <c r="I10" s="90"/>
      <c r="J10" s="90"/>
      <c r="K10" s="90"/>
    </row>
    <row r="11" spans="1:11" s="31" customFormat="1" ht="18.75" customHeight="1" x14ac:dyDescent="0.35">
      <c r="A11" s="100" t="s">
        <v>47</v>
      </c>
      <c r="B11" s="100"/>
      <c r="C11" s="100"/>
      <c r="D11" s="100"/>
      <c r="E11" s="100"/>
      <c r="F11" s="49">
        <f t="shared" ref="F11:K11" si="0">SUM(F12:F13)</f>
        <v>0</v>
      </c>
      <c r="G11" s="49">
        <f t="shared" si="0"/>
        <v>0</v>
      </c>
      <c r="H11" s="49">
        <f t="shared" si="0"/>
        <v>0</v>
      </c>
      <c r="I11" s="49">
        <f t="shared" si="0"/>
        <v>0</v>
      </c>
      <c r="J11" s="49">
        <f t="shared" si="0"/>
        <v>0</v>
      </c>
      <c r="K11" s="49">
        <f t="shared" si="0"/>
        <v>0</v>
      </c>
    </row>
    <row r="12" spans="1:11" s="32" customFormat="1" hidden="1" x14ac:dyDescent="0.3">
      <c r="A12" s="50">
        <v>221001</v>
      </c>
      <c r="B12" s="101" t="s">
        <v>48</v>
      </c>
      <c r="C12" s="101"/>
      <c r="D12" s="101"/>
      <c r="E12" s="101"/>
      <c r="F12" s="51"/>
      <c r="G12" s="52"/>
      <c r="H12" s="52"/>
      <c r="I12" s="52"/>
      <c r="J12" s="52"/>
      <c r="K12" s="52"/>
    </row>
    <row r="13" spans="1:11" s="35" customFormat="1" hidden="1" x14ac:dyDescent="0.3">
      <c r="A13" s="53"/>
      <c r="B13" s="101"/>
      <c r="C13" s="101"/>
      <c r="D13" s="101"/>
      <c r="E13" s="101"/>
      <c r="F13" s="51"/>
      <c r="G13" s="54"/>
      <c r="H13" s="54"/>
      <c r="I13" s="54"/>
      <c r="J13" s="54"/>
      <c r="K13" s="54"/>
    </row>
    <row r="14" spans="1:11" s="36" customFormat="1" x14ac:dyDescent="0.3">
      <c r="A14" s="100" t="s">
        <v>49</v>
      </c>
      <c r="B14" s="100"/>
      <c r="C14" s="100"/>
      <c r="D14" s="100"/>
      <c r="E14" s="100"/>
      <c r="F14" s="49">
        <f t="shared" ref="F14:K14" si="1">SUM(F15:F21)</f>
        <v>2922916</v>
      </c>
      <c r="G14" s="49">
        <f t="shared" si="1"/>
        <v>2922916</v>
      </c>
      <c r="H14" s="49">
        <f t="shared" si="1"/>
        <v>2931355.9</v>
      </c>
      <c r="I14" s="49">
        <f t="shared" si="1"/>
        <v>2931355.9</v>
      </c>
      <c r="J14" s="49">
        <f t="shared" si="1"/>
        <v>2525384.1800000002</v>
      </c>
      <c r="K14" s="49">
        <f t="shared" si="1"/>
        <v>2525384.1800000002</v>
      </c>
    </row>
    <row r="15" spans="1:11" s="32" customFormat="1" x14ac:dyDescent="0.3">
      <c r="A15" s="50">
        <v>371001</v>
      </c>
      <c r="B15" s="98" t="s">
        <v>256</v>
      </c>
      <c r="C15" s="98"/>
      <c r="D15" s="98"/>
      <c r="E15" s="98"/>
      <c r="F15" s="51">
        <v>25000</v>
      </c>
      <c r="G15" s="51">
        <v>25000</v>
      </c>
      <c r="H15" s="51">
        <v>25000</v>
      </c>
      <c r="I15" s="51">
        <v>25000</v>
      </c>
      <c r="J15" s="51">
        <v>25000</v>
      </c>
      <c r="K15" s="51">
        <v>25000</v>
      </c>
    </row>
    <row r="16" spans="1:11" s="35" customFormat="1" x14ac:dyDescent="0.25">
      <c r="A16" s="50">
        <v>372001</v>
      </c>
      <c r="B16" s="98" t="s">
        <v>257</v>
      </c>
      <c r="C16" s="98"/>
      <c r="D16" s="98"/>
      <c r="E16" s="98"/>
      <c r="F16" s="51">
        <v>1280</v>
      </c>
      <c r="G16" s="51">
        <v>1280</v>
      </c>
      <c r="H16" s="51">
        <v>1280</v>
      </c>
      <c r="I16" s="51">
        <v>1280</v>
      </c>
      <c r="J16" s="51">
        <v>1280</v>
      </c>
      <c r="K16" s="51">
        <v>1280</v>
      </c>
    </row>
    <row r="17" spans="1:11" s="36" customFormat="1" x14ac:dyDescent="0.25">
      <c r="A17" s="50">
        <v>375001</v>
      </c>
      <c r="B17" s="99" t="s">
        <v>50</v>
      </c>
      <c r="C17" s="99"/>
      <c r="D17" s="99"/>
      <c r="E17" s="99"/>
      <c r="F17" s="51">
        <v>43266</v>
      </c>
      <c r="G17" s="51">
        <v>43266</v>
      </c>
      <c r="H17" s="51">
        <v>43266</v>
      </c>
      <c r="I17" s="51">
        <v>43266</v>
      </c>
      <c r="J17" s="51">
        <v>43266</v>
      </c>
      <c r="K17" s="51">
        <v>43266</v>
      </c>
    </row>
    <row r="18" spans="1:11" s="35" customFormat="1" x14ac:dyDescent="0.25">
      <c r="A18" s="50">
        <v>379001</v>
      </c>
      <c r="B18" s="98" t="s">
        <v>258</v>
      </c>
      <c r="C18" s="98"/>
      <c r="D18" s="98"/>
      <c r="E18" s="98"/>
      <c r="F18" s="51">
        <v>1500</v>
      </c>
      <c r="G18" s="51">
        <v>1500</v>
      </c>
      <c r="H18" s="51">
        <v>1620</v>
      </c>
      <c r="I18" s="51">
        <v>1620</v>
      </c>
      <c r="J18" s="51">
        <v>1620</v>
      </c>
      <c r="K18" s="51">
        <v>1620</v>
      </c>
    </row>
    <row r="19" spans="1:11" s="36" customFormat="1" x14ac:dyDescent="0.25">
      <c r="A19" s="50">
        <v>385001</v>
      </c>
      <c r="B19" s="99" t="s">
        <v>259</v>
      </c>
      <c r="C19" s="99"/>
      <c r="D19" s="99"/>
      <c r="E19" s="99"/>
      <c r="F19" s="51">
        <v>5000</v>
      </c>
      <c r="G19" s="51">
        <v>5000</v>
      </c>
      <c r="H19" s="51">
        <v>13319.9</v>
      </c>
      <c r="I19" s="51">
        <v>13319.900000000001</v>
      </c>
      <c r="J19" s="51">
        <v>13319.900000000001</v>
      </c>
      <c r="K19" s="51">
        <v>13319.900000000001</v>
      </c>
    </row>
    <row r="20" spans="1:11" s="35" customFormat="1" x14ac:dyDescent="0.25">
      <c r="A20" s="50">
        <v>392006</v>
      </c>
      <c r="B20" s="98" t="s">
        <v>260</v>
      </c>
      <c r="C20" s="98"/>
      <c r="D20" s="98"/>
      <c r="E20" s="98"/>
      <c r="F20" s="51">
        <v>1114328</v>
      </c>
      <c r="G20" s="51">
        <v>1114328</v>
      </c>
      <c r="H20" s="51">
        <v>1114328</v>
      </c>
      <c r="I20" s="51">
        <v>1114328</v>
      </c>
      <c r="J20" s="51">
        <v>708356.28</v>
      </c>
      <c r="K20" s="51">
        <v>708356.28</v>
      </c>
    </row>
    <row r="21" spans="1:11" s="36" customFormat="1" x14ac:dyDescent="0.25">
      <c r="A21" s="50">
        <v>398001</v>
      </c>
      <c r="B21" s="99" t="s">
        <v>261</v>
      </c>
      <c r="C21" s="99"/>
      <c r="D21" s="99"/>
      <c r="E21" s="99"/>
      <c r="F21" s="51">
        <v>1732542</v>
      </c>
      <c r="G21" s="51">
        <v>1732542</v>
      </c>
      <c r="H21" s="51">
        <v>1732542</v>
      </c>
      <c r="I21" s="51">
        <v>1732542</v>
      </c>
      <c r="J21" s="51">
        <v>1732542</v>
      </c>
      <c r="K21" s="51">
        <v>1732542</v>
      </c>
    </row>
    <row r="22" spans="1:11" s="35" customFormat="1" x14ac:dyDescent="0.3">
      <c r="A22" s="100" t="s">
        <v>51</v>
      </c>
      <c r="B22" s="100"/>
      <c r="C22" s="100"/>
      <c r="D22" s="100"/>
      <c r="E22" s="100"/>
      <c r="F22" s="49">
        <f t="shared" ref="F22:K22" si="2">SUM(F23:F26)</f>
        <v>0</v>
      </c>
      <c r="G22" s="49">
        <f t="shared" si="2"/>
        <v>0</v>
      </c>
      <c r="H22" s="49">
        <f t="shared" si="2"/>
        <v>0</v>
      </c>
      <c r="I22" s="49">
        <f t="shared" si="2"/>
        <v>0</v>
      </c>
      <c r="J22" s="49">
        <f t="shared" si="2"/>
        <v>0</v>
      </c>
      <c r="K22" s="49">
        <f t="shared" si="2"/>
        <v>0</v>
      </c>
    </row>
    <row r="23" spans="1:11" s="32" customFormat="1" hidden="1" x14ac:dyDescent="0.3">
      <c r="A23" s="50"/>
      <c r="B23" s="103"/>
      <c r="C23" s="103"/>
      <c r="D23" s="103"/>
      <c r="E23" s="103"/>
      <c r="F23" s="51"/>
      <c r="G23" s="52"/>
      <c r="H23" s="52"/>
      <c r="I23" s="52"/>
      <c r="J23" s="52"/>
      <c r="K23" s="52"/>
    </row>
    <row r="24" spans="1:11" s="35" customFormat="1" hidden="1" x14ac:dyDescent="0.25">
      <c r="A24" s="50"/>
      <c r="B24" s="103"/>
      <c r="C24" s="103"/>
      <c r="D24" s="103"/>
      <c r="E24" s="103"/>
      <c r="F24" s="51"/>
      <c r="G24" s="54"/>
      <c r="H24" s="54"/>
      <c r="I24" s="54"/>
      <c r="J24" s="54"/>
      <c r="K24" s="54"/>
    </row>
    <row r="25" spans="1:11" s="36" customFormat="1" hidden="1" x14ac:dyDescent="0.25">
      <c r="A25" s="50"/>
      <c r="B25" s="103"/>
      <c r="C25" s="103"/>
      <c r="D25" s="103"/>
      <c r="E25" s="103"/>
      <c r="F25" s="51"/>
      <c r="G25" s="55"/>
      <c r="H25" s="55"/>
      <c r="I25" s="55"/>
      <c r="J25" s="55"/>
      <c r="K25" s="55"/>
    </row>
    <row r="26" spans="1:11" s="35" customFormat="1" hidden="1" x14ac:dyDescent="0.25">
      <c r="A26" s="50"/>
      <c r="B26" s="103"/>
      <c r="C26" s="103"/>
      <c r="D26" s="103"/>
      <c r="E26" s="103"/>
      <c r="F26" s="51"/>
      <c r="G26" s="54"/>
      <c r="H26" s="54"/>
      <c r="I26" s="54"/>
      <c r="J26" s="54"/>
      <c r="K26" s="54"/>
    </row>
    <row r="27" spans="1:11" s="35" customFormat="1" x14ac:dyDescent="0.3">
      <c r="A27" s="104" t="s">
        <v>8</v>
      </c>
      <c r="B27" s="104"/>
      <c r="C27" s="104"/>
      <c r="D27" s="104"/>
      <c r="E27" s="104"/>
      <c r="F27" s="49">
        <f t="shared" ref="F27:K27" si="3">+F11+F14+F22</f>
        <v>2922916</v>
      </c>
      <c r="G27" s="49">
        <f t="shared" si="3"/>
        <v>2922916</v>
      </c>
      <c r="H27" s="49">
        <f t="shared" si="3"/>
        <v>2931355.9</v>
      </c>
      <c r="I27" s="49">
        <f t="shared" si="3"/>
        <v>2931355.9</v>
      </c>
      <c r="J27" s="49">
        <f t="shared" si="3"/>
        <v>2525384.1800000002</v>
      </c>
      <c r="K27" s="49">
        <f t="shared" si="3"/>
        <v>2525384.1800000002</v>
      </c>
    </row>
    <row r="28" spans="1:11" s="33" customFormat="1" ht="12" customHeight="1" x14ac:dyDescent="0.3">
      <c r="A28" s="37"/>
      <c r="B28" s="37"/>
      <c r="C28" s="37"/>
      <c r="D28" s="37"/>
      <c r="E28" s="37"/>
      <c r="F28" s="38"/>
    </row>
    <row r="29" spans="1:11" ht="13.5" customHeight="1" x14ac:dyDescent="0.35">
      <c r="A29" s="106" t="s">
        <v>28</v>
      </c>
      <c r="B29" s="106"/>
      <c r="C29" s="106"/>
      <c r="D29" s="106"/>
      <c r="E29" s="106"/>
      <c r="F29" s="106"/>
      <c r="G29" s="106"/>
      <c r="H29" s="106"/>
      <c r="I29" s="106"/>
      <c r="J29" s="106"/>
      <c r="K29" s="80"/>
    </row>
    <row r="30" spans="1:11" ht="13.5" customHeight="1" x14ac:dyDescent="0.35">
      <c r="A30" s="62"/>
      <c r="B30" s="62"/>
      <c r="C30" s="62"/>
      <c r="D30" s="62"/>
      <c r="E30" s="62"/>
      <c r="F30" s="62"/>
    </row>
    <row r="31" spans="1:11" ht="13.5" customHeight="1" x14ac:dyDescent="0.35">
      <c r="A31" s="62"/>
      <c r="B31" s="62"/>
      <c r="C31" s="62"/>
      <c r="D31" s="62"/>
      <c r="E31" s="62"/>
      <c r="F31" s="62"/>
    </row>
    <row r="32" spans="1:11" ht="13.5" customHeight="1" x14ac:dyDescent="0.35">
      <c r="A32" s="62"/>
      <c r="B32" s="62"/>
      <c r="C32" s="62"/>
      <c r="D32" s="62"/>
      <c r="E32" s="62"/>
      <c r="F32" s="62"/>
    </row>
    <row r="33" spans="1:6" ht="13.5" customHeight="1" x14ac:dyDescent="0.35">
      <c r="A33" s="62"/>
      <c r="B33" s="62"/>
      <c r="C33" s="62"/>
      <c r="D33" s="62"/>
      <c r="E33" s="62"/>
      <c r="F33" s="62"/>
    </row>
    <row r="34" spans="1:6" ht="13.5" customHeight="1" x14ac:dyDescent="0.35">
      <c r="A34" s="62"/>
      <c r="B34" s="62"/>
      <c r="C34" s="62"/>
      <c r="D34" s="62"/>
      <c r="E34" s="62"/>
      <c r="F34" s="62"/>
    </row>
    <row r="35" spans="1:6" ht="13.5" customHeight="1" x14ac:dyDescent="0.35">
      <c r="A35" s="62"/>
      <c r="B35" s="62"/>
      <c r="C35" s="62"/>
      <c r="D35" s="62"/>
      <c r="E35" s="62"/>
      <c r="F35" s="62"/>
    </row>
    <row r="36" spans="1:6" ht="13.5" customHeight="1" x14ac:dyDescent="0.35">
      <c r="A36" s="62"/>
      <c r="B36" s="62"/>
      <c r="C36" s="62"/>
      <c r="D36" s="62"/>
      <c r="E36" s="62"/>
      <c r="F36" s="62"/>
    </row>
    <row r="37" spans="1:6" ht="13.5" customHeight="1" x14ac:dyDescent="0.35">
      <c r="A37" s="62"/>
      <c r="B37" s="62"/>
      <c r="C37" s="62"/>
      <c r="D37" s="62"/>
      <c r="E37" s="62"/>
      <c r="F37" s="62"/>
    </row>
    <row r="38" spans="1:6" ht="13.5" customHeight="1" x14ac:dyDescent="0.35">
      <c r="A38" s="62"/>
      <c r="B38" s="62"/>
      <c r="C38" s="62"/>
      <c r="D38" s="62"/>
      <c r="E38" s="62"/>
      <c r="F38" s="62"/>
    </row>
    <row r="39" spans="1:6" ht="13.5" customHeight="1" x14ac:dyDescent="0.35">
      <c r="A39" s="62"/>
      <c r="B39" s="62"/>
      <c r="C39" s="62"/>
      <c r="D39" s="62"/>
      <c r="E39" s="62"/>
      <c r="F39" s="62"/>
    </row>
    <row r="40" spans="1:6" ht="13.5" customHeight="1" x14ac:dyDescent="0.35">
      <c r="A40" s="62"/>
      <c r="B40" s="62"/>
      <c r="C40" s="62"/>
      <c r="D40" s="62"/>
      <c r="E40" s="62"/>
      <c r="F40" s="62"/>
    </row>
    <row r="41" spans="1:6" ht="13.5" customHeight="1" x14ac:dyDescent="0.35">
      <c r="A41" s="62"/>
      <c r="B41" s="62"/>
      <c r="C41" s="62"/>
      <c r="D41" s="62"/>
      <c r="E41" s="62"/>
      <c r="F41" s="62"/>
    </row>
    <row r="42" spans="1:6" ht="13.5" customHeight="1" x14ac:dyDescent="0.35">
      <c r="A42" s="62"/>
      <c r="B42" s="62"/>
      <c r="C42" s="62"/>
      <c r="D42" s="62"/>
      <c r="E42" s="62"/>
      <c r="F42" s="62"/>
    </row>
    <row r="43" spans="1:6" ht="13.5" customHeight="1" x14ac:dyDescent="0.35">
      <c r="A43" s="62"/>
      <c r="B43" s="62"/>
      <c r="C43" s="62"/>
      <c r="D43" s="62"/>
      <c r="E43" s="62"/>
      <c r="F43" s="62"/>
    </row>
    <row r="44" spans="1:6" ht="13.5" customHeight="1" x14ac:dyDescent="0.35">
      <c r="A44" s="62"/>
      <c r="B44" s="62"/>
      <c r="C44" s="62"/>
      <c r="D44" s="62"/>
      <c r="E44" s="62"/>
      <c r="F44" s="62"/>
    </row>
    <row r="45" spans="1:6" ht="13.5" customHeight="1" x14ac:dyDescent="0.35">
      <c r="A45" s="62"/>
      <c r="B45" s="62"/>
      <c r="C45" s="62"/>
      <c r="D45" s="62"/>
      <c r="E45" s="62"/>
      <c r="F45" s="62"/>
    </row>
    <row r="46" spans="1:6" ht="13.5" customHeight="1" x14ac:dyDescent="0.35">
      <c r="A46" s="62"/>
      <c r="B46" s="62"/>
      <c r="C46" s="62"/>
      <c r="D46" s="62"/>
      <c r="E46" s="62"/>
      <c r="F46" s="62"/>
    </row>
    <row r="47" spans="1:6" x14ac:dyDescent="0.3">
      <c r="A47" s="39"/>
      <c r="B47" s="39"/>
      <c r="C47" s="39"/>
      <c r="D47" s="39"/>
      <c r="E47" s="39"/>
      <c r="F47" s="39"/>
    </row>
    <row r="48" spans="1:6" x14ac:dyDescent="0.3">
      <c r="A48" s="39"/>
      <c r="B48" s="39"/>
      <c r="C48" s="39"/>
      <c r="D48" s="39"/>
      <c r="E48" s="39"/>
      <c r="F48" s="39"/>
    </row>
    <row r="49" spans="1:32" x14ac:dyDescent="0.3">
      <c r="A49" s="39"/>
      <c r="B49" s="39"/>
      <c r="C49" s="39"/>
      <c r="D49" s="39"/>
      <c r="E49" s="39"/>
      <c r="F49" s="39"/>
    </row>
    <row r="50" spans="1:32" x14ac:dyDescent="0.3">
      <c r="A50" s="39"/>
      <c r="B50" s="39"/>
      <c r="C50" s="39"/>
      <c r="D50" s="39"/>
      <c r="E50" s="39"/>
      <c r="F50" s="39"/>
    </row>
    <row r="51" spans="1:32" x14ac:dyDescent="0.3">
      <c r="A51" s="39"/>
      <c r="B51" s="39"/>
      <c r="C51" s="39"/>
      <c r="D51" s="39"/>
      <c r="E51" s="39"/>
      <c r="F51" s="39"/>
    </row>
    <row r="52" spans="1:32" x14ac:dyDescent="0.3">
      <c r="A52" s="39"/>
      <c r="B52" s="39"/>
      <c r="C52" s="39"/>
      <c r="D52" s="39"/>
      <c r="E52" s="39"/>
      <c r="F52" s="39"/>
    </row>
    <row r="53" spans="1:32" x14ac:dyDescent="0.3">
      <c r="A53" s="39"/>
      <c r="B53" s="39"/>
      <c r="C53" s="39"/>
      <c r="D53" s="39"/>
      <c r="E53" s="39"/>
      <c r="F53" s="39"/>
    </row>
    <row r="54" spans="1:32" x14ac:dyDescent="0.3">
      <c r="A54" s="39"/>
      <c r="B54" s="39"/>
      <c r="C54" s="39"/>
      <c r="D54" s="39"/>
      <c r="E54" s="39"/>
      <c r="F54" s="39"/>
    </row>
    <row r="55" spans="1:32" x14ac:dyDescent="0.3">
      <c r="A55" s="39"/>
      <c r="B55" s="39"/>
      <c r="C55" s="39"/>
      <c r="D55" s="39"/>
      <c r="E55" s="39"/>
      <c r="F55" s="39"/>
    </row>
    <row r="56" spans="1:32" x14ac:dyDescent="0.3">
      <c r="A56" s="39"/>
      <c r="B56" s="39"/>
      <c r="C56" s="39"/>
      <c r="D56" s="39"/>
      <c r="E56" s="39"/>
      <c r="F56" s="39"/>
    </row>
    <row r="57" spans="1:32" x14ac:dyDescent="0.3">
      <c r="A57" s="105"/>
      <c r="B57" s="105"/>
      <c r="C57" s="105"/>
      <c r="D57" s="105"/>
      <c r="E57" s="105"/>
      <c r="F57" s="105"/>
    </row>
    <row r="58" spans="1:32" ht="30.75" customHeight="1" x14ac:dyDescent="0.3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79"/>
    </row>
    <row r="59" spans="1:32" ht="22.5" customHeight="1" x14ac:dyDescent="0.3">
      <c r="A59" s="102"/>
      <c r="B59" s="102"/>
      <c r="C59" s="102"/>
      <c r="D59" s="102"/>
      <c r="E59" s="102"/>
      <c r="F59" s="102"/>
      <c r="AF59" s="40"/>
    </row>
    <row r="60" spans="1:32" s="41" customFormat="1" ht="12" customHeight="1" x14ac:dyDescent="0.3">
      <c r="C60" s="42"/>
      <c r="D60" s="42"/>
      <c r="E60" s="42"/>
      <c r="AF60" s="43"/>
    </row>
    <row r="61" spans="1:32" s="41" customFormat="1" ht="12" customHeight="1" x14ac:dyDescent="0.3">
      <c r="C61" s="42"/>
      <c r="D61" s="42"/>
      <c r="E61" s="42"/>
      <c r="AF61" s="43"/>
    </row>
    <row r="62" spans="1:32" x14ac:dyDescent="0.3">
      <c r="E62" s="32"/>
      <c r="AF62" s="40"/>
    </row>
    <row r="63" spans="1:32" x14ac:dyDescent="0.3">
      <c r="A63" s="44"/>
      <c r="E63" s="32"/>
      <c r="AF63" s="40"/>
    </row>
    <row r="64" spans="1:32" x14ac:dyDescent="0.3">
      <c r="E64" s="32"/>
      <c r="AF64" s="40"/>
    </row>
    <row r="65" spans="5:32" x14ac:dyDescent="0.3">
      <c r="E65" s="32"/>
      <c r="AF65" s="40"/>
    </row>
  </sheetData>
  <mergeCells count="35">
    <mergeCell ref="K9:K10"/>
    <mergeCell ref="A1:K1"/>
    <mergeCell ref="A2:K2"/>
    <mergeCell ref="A4:K4"/>
    <mergeCell ref="A5:K5"/>
    <mergeCell ref="A7:K7"/>
    <mergeCell ref="A6:J6"/>
    <mergeCell ref="G9:G10"/>
    <mergeCell ref="H9:H10"/>
    <mergeCell ref="I9:I10"/>
    <mergeCell ref="J9:J10"/>
    <mergeCell ref="F9:F10"/>
    <mergeCell ref="A8:E10"/>
    <mergeCell ref="A3:K3"/>
    <mergeCell ref="A59:F59"/>
    <mergeCell ref="A22:E22"/>
    <mergeCell ref="B23:E23"/>
    <mergeCell ref="B24:E24"/>
    <mergeCell ref="B25:E25"/>
    <mergeCell ref="B26:E26"/>
    <mergeCell ref="A27:E27"/>
    <mergeCell ref="A57:F57"/>
    <mergeCell ref="A58:J58"/>
    <mergeCell ref="A29:J29"/>
    <mergeCell ref="A11:E11"/>
    <mergeCell ref="B12:E12"/>
    <mergeCell ref="B13:E13"/>
    <mergeCell ref="A14:E14"/>
    <mergeCell ref="B15:E15"/>
    <mergeCell ref="B20:E20"/>
    <mergeCell ref="B21:E21"/>
    <mergeCell ref="B18:E18"/>
    <mergeCell ref="B19:E19"/>
    <mergeCell ref="B16:E16"/>
    <mergeCell ref="B17:E17"/>
  </mergeCells>
  <pageMargins left="0.7" right="0.7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Procedimiento de Contratación</vt:lpstr>
      <vt:lpstr>Capitulo-Partida</vt:lpstr>
      <vt:lpstr>Calendarizado Capítulo</vt:lpstr>
      <vt:lpstr>Fuera del PAAAS</vt:lpstr>
      <vt:lpstr>'Calendarizado Capítulo'!Área_de_impresión</vt:lpstr>
      <vt:lpstr>'Capitulo-Partida'!Área_de_impresión</vt:lpstr>
      <vt:lpstr>'Fuera del PAAAS'!Área_de_impresión</vt:lpstr>
      <vt:lpstr>'Procedimiento de Contratación'!Área_de_impresión</vt:lpstr>
      <vt:lpstr>'Capitulo-Partida'!Títulos_a_imprimir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Utsh</cp:lastModifiedBy>
  <cp:lastPrinted>2025-12-10T15:23:49Z</cp:lastPrinted>
  <dcterms:created xsi:type="dcterms:W3CDTF">2021-08-12T15:01:29Z</dcterms:created>
  <dcterms:modified xsi:type="dcterms:W3CDTF">2026-01-05T21:59:32Z</dcterms:modified>
</cp:coreProperties>
</file>